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ILANS-RACH.SPÓŁEK " sheetId="1" r:id="rId1"/>
  </sheets>
  <definedNames>
    <definedName name="_xlnm.Print_Area" localSheetId="0">'BILANS-RACH.SPÓŁEK '!$A$1:$E$496</definedName>
  </definedNames>
  <calcPr fullCalcOnLoad="1"/>
</workbook>
</file>

<file path=xl/sharedStrings.xml><?xml version="1.0" encoding="utf-8"?>
<sst xmlns="http://schemas.openxmlformats.org/spreadsheetml/2006/main" count="506" uniqueCount="183">
  <si>
    <t>BILANS  ZUTTEC  Sp. z  o.o.</t>
  </si>
  <si>
    <t>Rok 1998</t>
  </si>
  <si>
    <t xml:space="preserve">AKTYWA </t>
  </si>
  <si>
    <t xml:space="preserve">     1. Z tytułu odroczonego podatku dochodowego</t>
  </si>
  <si>
    <t xml:space="preserve">     2. Pozostałe rozliczenia międzyokresowe</t>
  </si>
  <si>
    <t>A k t y w a,  r a z e m</t>
  </si>
  <si>
    <t>PASYWA</t>
  </si>
  <si>
    <t>P a s y w a,  r a z e m</t>
  </si>
  <si>
    <t xml:space="preserve">    data                           osoba, której powierzono                                                          Tomasz Błachno              </t>
  </si>
  <si>
    <t xml:space="preserve">                                prowadzenie ksiąg rachunkowych</t>
  </si>
  <si>
    <t>A. Przychody ze sprzedaży i zrównane z nimi</t>
  </si>
  <si>
    <t>I. Przychód ze sprzedaży produktów</t>
  </si>
  <si>
    <t>II. Zmiana stanu produktów</t>
  </si>
  <si>
    <t>III. Przychód ze sprzedaży towarów i materiałów</t>
  </si>
  <si>
    <t xml:space="preserve">IV. Koszty wytworzenia świadczeń na własne potrzeby </t>
  </si>
  <si>
    <t xml:space="preserve">B. Koszty działalności operacyjnej </t>
  </si>
  <si>
    <t>I. Wartość sprzedanych towarów i materiałów</t>
  </si>
  <si>
    <t>II. Zużycie materiałów i energii</t>
  </si>
  <si>
    <t>III. Usługi obce</t>
  </si>
  <si>
    <t>IV. Podatki i opłaty</t>
  </si>
  <si>
    <t>V. Wynagrodzenia</t>
  </si>
  <si>
    <t>VI. Świadczenia na rzecz pracowników</t>
  </si>
  <si>
    <t>VII. Amortyzacja</t>
  </si>
  <si>
    <t>VIII. Pozostałe</t>
  </si>
  <si>
    <t>C. Zysk/Strata ze sprzedaży (A-B)</t>
  </si>
  <si>
    <t>D. Pozostałe przychody operacyjne</t>
  </si>
  <si>
    <t>I. Przychody ze sprzedaży składników majątku trwałego</t>
  </si>
  <si>
    <t>II. Dotacje</t>
  </si>
  <si>
    <t>III. Pozostałe przychody operacyjne</t>
  </si>
  <si>
    <t>E. Pozostałe koszty operacyjne</t>
  </si>
  <si>
    <t>I. Wartość sprzedanych składników majątku trwałego</t>
  </si>
  <si>
    <t>II. Pozostałe koszty operacyjne</t>
  </si>
  <si>
    <t>F. Zysk/Strata na działalności operacyjnej (C+D-E)</t>
  </si>
  <si>
    <t>G. Przychody finansowe</t>
  </si>
  <si>
    <t>I. Dywidendy z tytułu udziałów - w tym od jednostek</t>
  </si>
  <si>
    <t xml:space="preserve">   zależnych i stowarzyszonych.</t>
  </si>
  <si>
    <t>II. Odsetki uzyskane</t>
  </si>
  <si>
    <t>III. Pozostałe</t>
  </si>
  <si>
    <t>H. Koszty finansowe</t>
  </si>
  <si>
    <t>I. Odpisy aktualizujące wartość finansowego majątku trwał.</t>
  </si>
  <si>
    <t xml:space="preserve">   oraz krótkoterminowych papierów wartościowych</t>
  </si>
  <si>
    <t>II. Odsetki do zapłacenia - w tym dla jednostek zależnych</t>
  </si>
  <si>
    <t xml:space="preserve">    i stowarzyszonych</t>
  </si>
  <si>
    <t>I. Zysk/Strata brutto na działaln. gospodarczej (F+G-H)</t>
  </si>
  <si>
    <t>J. Zyski nadzwyczajne</t>
  </si>
  <si>
    <t>K. Straty nadzwyczajne</t>
  </si>
  <si>
    <t>L. Zysk/Strata brutto (I+J-K)</t>
  </si>
  <si>
    <t>M. Obowiązkowe obciążenia wyniku finansowego</t>
  </si>
  <si>
    <t>I. Podatek dochodowy od osób prawnych lub osób fizyczn.</t>
  </si>
  <si>
    <t>II. Pozostałe obowiązkowe obciążenia</t>
  </si>
  <si>
    <t>N. Zysk/Strata netto (L-M)</t>
  </si>
  <si>
    <t>BILANS ZUTEC Sp. z o.o.</t>
  </si>
  <si>
    <t xml:space="preserve">     Mariusz Dąbek</t>
  </si>
  <si>
    <t xml:space="preserve">                        prowadzenie ksiąg rachunkowych</t>
  </si>
  <si>
    <t xml:space="preserve">     data                   osoba, której powierzono                 </t>
  </si>
  <si>
    <t xml:space="preserve">       Mariusz Dąbek</t>
  </si>
  <si>
    <t xml:space="preserve">                             prowadzenie ksiąg rachunkowych</t>
  </si>
  <si>
    <t>BILANS ZUREC Sp. z.o.o.</t>
  </si>
  <si>
    <t xml:space="preserve">                                      ksiąg rachunkowych</t>
  </si>
  <si>
    <t>I. Przychody netto ze sprzedaży produktów, towarów i materiałów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</si>
  <si>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</si>
  <si>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</si>
  <si>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</si>
  <si>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</si>
  <si>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</si>
  <si>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</si>
  <si>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</si>
  <si>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</si>
  <si>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</si>
  <si>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</si>
  <si>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</si>
  <si>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</si>
  <si>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</si>
  <si>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</si>
  <si>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</si>
  <si>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</si>
  <si>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</si>
  <si>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</si>
  <si>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</si>
  <si>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</si>
  <si>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</si>
  <si>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</si>
  <si>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</si>
  <si>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</si>
  <si>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   data                  osoba , której powierzono prowadzenie                                    Zbigniew Walasek           </t>
  </si>
  <si>
    <t xml:space="preserve">                                     ksiąg rachunkowych</t>
  </si>
  <si>
    <t xml:space="preserve">                           prowadzenie ksiąg rachunkowych</t>
  </si>
  <si>
    <t>BILANS  ZUSWEC Sp. z o.o.</t>
  </si>
  <si>
    <t xml:space="preserve">     data                    osoba , której powierzono                          </t>
  </si>
  <si>
    <t xml:space="preserve">          Irmina Lula</t>
  </si>
  <si>
    <t xml:space="preserve"> data                       osoba,której powierzono                                                                         Irmina Lula</t>
  </si>
  <si>
    <t xml:space="preserve">                       prowadzenie ksiąg rachunkowych</t>
  </si>
  <si>
    <t xml:space="preserve">                          prowadzenie księg rachunkowych</t>
  </si>
  <si>
    <t>II. Przychody ze sprzedaży usług</t>
  </si>
  <si>
    <t>BILANS  EKOPEC Sp. z o.o.</t>
  </si>
  <si>
    <t>A. Majątek trwały</t>
  </si>
  <si>
    <t xml:space="preserve">    I. Wartości niematerialne i prawne</t>
  </si>
  <si>
    <t xml:space="preserve">    II. Rzeczowy majątek trwały</t>
  </si>
  <si>
    <t xml:space="preserve">    III. Finansowy majątek trwały</t>
  </si>
  <si>
    <t xml:space="preserve">    IV. Należności długoterminowe</t>
  </si>
  <si>
    <t>B. Majątek obrotowy</t>
  </si>
  <si>
    <t xml:space="preserve">    I. Zapasy</t>
  </si>
  <si>
    <t xml:space="preserve">    II. Należności krótkoterminowe</t>
  </si>
  <si>
    <t xml:space="preserve">    III. Papiery wartościowe przeznaczone do obrotu</t>
  </si>
  <si>
    <t xml:space="preserve">    IV. Środki pieniężne</t>
  </si>
  <si>
    <t>C. Rozliczenia międzyokresowe</t>
  </si>
  <si>
    <t xml:space="preserve">     I Z tytułu odroczonego podatku dochodowego</t>
  </si>
  <si>
    <t xml:space="preserve">     II. Pozostałe rozliczenia międzyokresowe</t>
  </si>
  <si>
    <t>A.. Kapitał własny</t>
  </si>
  <si>
    <t xml:space="preserve">    I. Kapitał podstawowy</t>
  </si>
  <si>
    <t xml:space="preserve">    II. Należne wpłaty na poczet kapitału akcyjnego (wielkość ujemna)</t>
  </si>
  <si>
    <t xml:space="preserve">    III. Kapitał zapasowy</t>
  </si>
  <si>
    <t xml:space="preserve">    IV. Kapitał rezerwowy z aktualizacji wyceny</t>
  </si>
  <si>
    <t xml:space="preserve">     V. Pozostałe kapitały rezerwowe</t>
  </si>
  <si>
    <t xml:space="preserve">     VIII. Zysk (strata) netto</t>
  </si>
  <si>
    <t xml:space="preserve">     VII. Niepodzielony zysk lub niepokryta strata z lat ubiegłych</t>
  </si>
  <si>
    <t xml:space="preserve">   III. Kapitał zapasowy</t>
  </si>
  <si>
    <t xml:space="preserve">   IV. Kapitał rezerwowy z aktualizacji wyceny</t>
  </si>
  <si>
    <t xml:space="preserve">    V. Pozostałe kapitały rezerwowe</t>
  </si>
  <si>
    <t xml:space="preserve">  VI. Różnice kursowe z przeliczenia oddziałów (zakładów)  zagranicznych</t>
  </si>
  <si>
    <t xml:space="preserve"> VII. Niepodzielony zysk lub niepokryta strata z lat ubiegłych</t>
  </si>
  <si>
    <t>VIII. Zysk (strata) netto</t>
  </si>
  <si>
    <t xml:space="preserve">     I. Kapitał podstawowy</t>
  </si>
  <si>
    <t>B. Rezerwy</t>
  </si>
  <si>
    <t xml:space="preserve">     I. Rezerwy na podatek dochodowy</t>
  </si>
  <si>
    <t xml:space="preserve">     II. Pozostałe rezerwy</t>
  </si>
  <si>
    <t>C. Zobowiązania</t>
  </si>
  <si>
    <t>D. Rozliczenia międzyokresowe i przychody przyszłych okresów</t>
  </si>
  <si>
    <t xml:space="preserve">   I. Zobowiązania długoterminowe</t>
  </si>
  <si>
    <t xml:space="preserve">   II. Zobowiązania krótkoterminowe </t>
  </si>
  <si>
    <t xml:space="preserve">   I. Wartości niematerialne i prawne</t>
  </si>
  <si>
    <t xml:space="preserve">   II. Rzeczowy majątek trwały</t>
  </si>
  <si>
    <t xml:space="preserve">   III. Finansowy majątek trwały</t>
  </si>
  <si>
    <t xml:space="preserve">   IV. Należności długoterminowe</t>
  </si>
  <si>
    <t xml:space="preserve">  III. Papiery wartościowe przeznaczone do obrotu</t>
  </si>
  <si>
    <t xml:space="preserve">  II. Należności krótkoterminowe</t>
  </si>
  <si>
    <t xml:space="preserve">  I. Zapasy</t>
  </si>
  <si>
    <t xml:space="preserve">  IV. Środki pieniężne</t>
  </si>
  <si>
    <t xml:space="preserve">     I. Z tytułu odroczonego podatku dochodowego</t>
  </si>
  <si>
    <t>A. Kapitał własny</t>
  </si>
  <si>
    <t xml:space="preserve">     VI. Różnice kursowe z przeliczenia oddziałów (zakładów)  zagranicznych</t>
  </si>
  <si>
    <t xml:space="preserve">    I. Zobowiązania długoterminowe</t>
  </si>
  <si>
    <t xml:space="preserve">    II. Zobowiązania krótkoterminowe </t>
  </si>
  <si>
    <t xml:space="preserve">   I. Kapitał podstawowy</t>
  </si>
  <si>
    <t xml:space="preserve">    III. Akcje (udziały) własne do zbycia</t>
  </si>
  <si>
    <t xml:space="preserve">    VIII. Zysk (strata) netto</t>
  </si>
  <si>
    <t xml:space="preserve">    VII. Niepodzielony zysk lub niepokryta strata z lat ubiegłych</t>
  </si>
  <si>
    <t xml:space="preserve">    VI. Różnice kursowe z przeliczenia oddziałów (zakładów)  zagranicznych</t>
  </si>
  <si>
    <t xml:space="preserve">    I. Zobowiązania krótkoterminowe </t>
  </si>
  <si>
    <t xml:space="preserve">    VI. Papiery wartościowe przeznaczone do obrotu</t>
  </si>
  <si>
    <t xml:space="preserve">    V. Środki pieniężne</t>
  </si>
  <si>
    <t>Stan na dzień 30.06.1999r</t>
  </si>
  <si>
    <t>Stan na dzień 30.06.2000r</t>
  </si>
  <si>
    <t>Stan na dzień 30.06.1999r.</t>
  </si>
  <si>
    <t>20.07.2000r.                 Janina Gierek                                                                              Prezes Zarządu</t>
  </si>
  <si>
    <t>Stan na dzień 30.06.2000r.</t>
  </si>
  <si>
    <t>07.07.2000r.                     S Matyja                                                                                   Prezes Zarządu</t>
  </si>
  <si>
    <t>07.07.2000r.                    S. Matyja                                                                                      Prezes Zarządu</t>
  </si>
  <si>
    <t>26.07.2000r.                    Ewa Czyżewska                                                                            Prezes Zarządu</t>
  </si>
  <si>
    <t xml:space="preserve">   data                        osoba, której powierzono                                                            Stanisław Szczęśniak</t>
  </si>
  <si>
    <t>26.07.2000r.                 Ewa Czyżewska                                                                            Prezes Zarządu</t>
  </si>
  <si>
    <t xml:space="preserve">     data                  osoba, której powierzono                                                                Stanisław Szczęśniak</t>
  </si>
  <si>
    <t>18.07.2000r.                   Wiesława Krella                                                                        Prezes Zarządu</t>
  </si>
  <si>
    <t xml:space="preserve">  data                        osoba , której powierzono                                                                Wiesław Kutra</t>
  </si>
  <si>
    <t>20.07.2000r             Anna Musiał                                                                                       Prezes Zarządu</t>
  </si>
  <si>
    <t xml:space="preserve">                    prowadzenie ksiąg rachunkowych</t>
  </si>
  <si>
    <t xml:space="preserve"> data                 osoba, której powierzono                                                                        Tomasz Błachno                            </t>
  </si>
  <si>
    <t xml:space="preserve">     data                  osoba, której powierzono                                                                   Mariusz Dąbek                                             </t>
  </si>
  <si>
    <t>II.Przychody ze sprzedaży usług</t>
  </si>
  <si>
    <t>20.07.2000r.                          Janina Gierek                                                                     Prezes Zarządu</t>
  </si>
  <si>
    <t>20.07.2000r.                            Anna Musiał                                                                       Prezes Zarządu</t>
  </si>
  <si>
    <t>24.07.2000r.                        Krystyna Przystalska                                                         Prezes Zarządu</t>
  </si>
  <si>
    <t xml:space="preserve">    data                osoba, której powierzono prowadzenie                                             Zbigniew Walasek</t>
  </si>
  <si>
    <t>24.07.2000r.                     Krystyna Przystalska                                                              Prezes Zarządu</t>
  </si>
  <si>
    <t>17.07.2000r.                       Wiesława Krella                                                                     Prezes Zarządu</t>
  </si>
  <si>
    <t xml:space="preserve">   data                  osoba , której powierzono prowadzenie                                               Wiesław Kutra</t>
  </si>
  <si>
    <t>Rachunek Zysków i Strat  ZUTTEC Sp. z o.o.</t>
  </si>
  <si>
    <t>Rachunek Zysków i Strat ZUTEC Sp z o.o.</t>
  </si>
  <si>
    <t xml:space="preserve">Rachunek Zysków i Strat  ZUREC Sp. z o.o.   </t>
  </si>
  <si>
    <t>Rachunek Zysków i Strat ZUSWEC Sp. z o.o.</t>
  </si>
  <si>
    <t>Rachunek Zysków i Strat EKOSET Sp. z o.o.</t>
  </si>
  <si>
    <t xml:space="preserve">Rachunek Zysków i Strat  EKOPEC Sp. z o.o.   </t>
  </si>
  <si>
    <t>Bilans  EKOSET Sp. z o.o.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</si>
</sst>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00\ _z_ł_-;\-* #,##0.00000\ _z_ł_-;_-* &quot;-&quot;??\ _z_ł_-;_-@_-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0,000"/>
    <numFmt numFmtId="176" formatCode="_-* #,##0.0\ _z_ł_-;\-* #,##0.0\ _z_ł_-;_-* &quot;-&quot;?\ _z_ł_-;_-@_-"/>
    <numFmt numFmtId="177" formatCode="0.000"/>
    <numFmt numFmtId="178" formatCode="_-* #,##0.000000\ _z_ł_-;\-* #,##0.000000\ _z_ł_-;_-* &quot;-&quot;??\ _z_ł_-;_-@_-"/>
    <numFmt numFmtId="179" formatCode="_-* #,##0.0000000\ _z_ł_-;\-* #,##0.0000000\ _z_ł_-;_-* &quot;-&quot;??\ _z_ł_-;_-@_-"/>
  </numFmts>
  <fonts count="19">
    <font>
      <sz val="10"/>
      <name val="Arial CE"/>
      <family val="0"/>
    </font>
    <font>
      <b/>
      <sz val="14"/>
      <color indexed="12"/>
      <name val="Times New Roman CE"/>
      <family val="1"/>
    </font>
    <font>
      <b/>
      <sz val="8"/>
      <color indexed="8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9"/>
      <color indexed="8"/>
      <name val="Times New Roman CE"/>
      <family val="0"/>
    </font>
    <font>
      <b/>
      <sz val="8"/>
      <name val="Times New Roman CE"/>
      <family val="0"/>
    </font>
    <font>
      <sz val="9"/>
      <color indexed="8"/>
      <name val="Times New Roman CE"/>
      <family val="0"/>
    </font>
    <font>
      <sz val="8"/>
      <name val="Arial CE"/>
      <family val="0"/>
    </font>
    <font>
      <sz val="8"/>
      <color indexed="8"/>
      <name val="Times New Roman CE"/>
      <family val="1"/>
    </font>
    <font>
      <b/>
      <sz val="8"/>
      <name val="Arial CE"/>
      <family val="2"/>
    </font>
    <font>
      <sz val="9"/>
      <name val="Times New Roman CE"/>
      <family val="0"/>
    </font>
    <font>
      <b/>
      <sz val="16"/>
      <color indexed="12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42"/>
      <name val="Times New Roman CE"/>
      <family val="1"/>
    </font>
    <font>
      <sz val="9"/>
      <name val="Arial CE"/>
      <family val="0"/>
    </font>
    <font>
      <u val="single"/>
      <sz val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wrapText="1"/>
    </xf>
    <xf numFmtId="0" fontId="5" fillId="4" borderId="6" xfId="0" applyFont="1" applyFill="1" applyBorder="1" applyAlignment="1">
      <alignment horizontal="left" vertical="center" wrapText="1"/>
    </xf>
    <xf numFmtId="165" fontId="6" fillId="4" borderId="7" xfId="0" applyNumberFormat="1" applyFont="1" applyFill="1" applyBorder="1" applyAlignment="1" applyProtection="1">
      <alignment/>
      <protection locked="0"/>
    </xf>
    <xf numFmtId="0" fontId="7" fillId="5" borderId="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165" fontId="4" fillId="5" borderId="7" xfId="0" applyNumberFormat="1" applyFont="1" applyFill="1" applyBorder="1" applyAlignment="1" applyProtection="1">
      <alignment horizontal="right" vertical="center" wrapText="1"/>
      <protection locked="0"/>
    </xf>
    <xf numFmtId="165" fontId="4" fillId="5" borderId="8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7" xfId="0" applyNumberFormat="1" applyFont="1" applyFill="1" applyBorder="1" applyAlignment="1">
      <alignment/>
    </xf>
    <xf numFmtId="0" fontId="11" fillId="5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7" xfId="0" applyNumberFormat="1" applyFont="1" applyFill="1" applyBorder="1" applyAlignment="1">
      <alignment horizontal="right" wrapText="1"/>
    </xf>
    <xf numFmtId="165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8" xfId="0" applyFont="1" applyFill="1" applyBorder="1" applyAlignment="1" applyProtection="1">
      <alignment horizontal="right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left" wrapText="1"/>
    </xf>
    <xf numFmtId="169" fontId="4" fillId="4" borderId="8" xfId="15" applyNumberFormat="1" applyFont="1" applyFill="1" applyBorder="1" applyAlignment="1" applyProtection="1">
      <alignment horizontal="right" vertical="center" wrapText="1"/>
      <protection locked="0"/>
    </xf>
    <xf numFmtId="165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169" fontId="4" fillId="4" borderId="8" xfId="15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left" vertical="top" wrapText="1"/>
    </xf>
    <xf numFmtId="165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/>
    </xf>
    <xf numFmtId="164" fontId="2" fillId="2" borderId="5" xfId="0" applyNumberFormat="1" applyFont="1" applyFill="1" applyBorder="1" applyAlignment="1">
      <alignment horizontal="right"/>
    </xf>
    <xf numFmtId="165" fontId="6" fillId="2" borderId="13" xfId="0" applyNumberFormat="1" applyFont="1" applyFill="1" applyBorder="1" applyAlignment="1">
      <alignment/>
    </xf>
    <xf numFmtId="0" fontId="14" fillId="0" borderId="6" xfId="0" applyFont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65" fontId="4" fillId="0" borderId="13" xfId="0" applyNumberFormat="1" applyFont="1" applyBorder="1" applyAlignment="1">
      <alignment/>
    </xf>
    <xf numFmtId="0" fontId="15" fillId="2" borderId="6" xfId="0" applyFont="1" applyFill="1" applyBorder="1" applyAlignment="1">
      <alignment/>
    </xf>
    <xf numFmtId="164" fontId="6" fillId="2" borderId="5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4" fillId="0" borderId="14" xfId="0" applyFont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0" fontId="14" fillId="0" borderId="16" xfId="0" applyFont="1" applyBorder="1" applyAlignment="1">
      <alignment/>
    </xf>
    <xf numFmtId="164" fontId="4" fillId="0" borderId="17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20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5" fillId="2" borderId="21" xfId="0" applyFont="1" applyFill="1" applyBorder="1" applyAlignment="1">
      <alignment/>
    </xf>
    <xf numFmtId="164" fontId="6" fillId="2" borderId="22" xfId="0" applyNumberFormat="1" applyFont="1" applyFill="1" applyBorder="1" applyAlignment="1">
      <alignment horizontal="right"/>
    </xf>
    <xf numFmtId="165" fontId="6" fillId="2" borderId="23" xfId="0" applyNumberFormat="1" applyFont="1" applyFill="1" applyBorder="1" applyAlignment="1">
      <alignment/>
    </xf>
    <xf numFmtId="165" fontId="6" fillId="4" borderId="7" xfId="0" applyNumberFormat="1" applyFont="1" applyFill="1" applyBorder="1" applyAlignment="1" applyProtection="1">
      <alignment horizontal="right"/>
      <protection locked="0"/>
    </xf>
    <xf numFmtId="165" fontId="10" fillId="4" borderId="7" xfId="0" applyNumberFormat="1" applyFont="1" applyFill="1" applyBorder="1" applyAlignment="1">
      <alignment horizontal="right"/>
    </xf>
    <xf numFmtId="167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167" fontId="4" fillId="5" borderId="8" xfId="15" applyNumberFormat="1" applyFont="1" applyFill="1" applyBorder="1" applyAlignment="1" applyProtection="1">
      <alignment horizontal="right" vertical="center" wrapText="1"/>
      <protection locked="0"/>
    </xf>
    <xf numFmtId="0" fontId="1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/>
    </xf>
    <xf numFmtId="164" fontId="2" fillId="2" borderId="7" xfId="15" applyNumberFormat="1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4" fontId="6" fillId="2" borderId="2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 applyProtection="1">
      <alignment horizontal="right" vertical="center" wrapText="1"/>
      <protection locked="0"/>
    </xf>
    <xf numFmtId="0" fontId="4" fillId="5" borderId="27" xfId="0" applyFont="1" applyFill="1" applyBorder="1" applyAlignment="1" applyProtection="1">
      <alignment horizontal="right" vertical="center" wrapText="1"/>
      <protection locked="0"/>
    </xf>
    <xf numFmtId="165" fontId="4" fillId="5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horizontal="left" wrapText="1"/>
    </xf>
    <xf numFmtId="0" fontId="4" fillId="5" borderId="27" xfId="0" applyFont="1" applyFill="1" applyBorder="1" applyAlignment="1" applyProtection="1">
      <alignment horizontal="right" vertical="top" wrapText="1"/>
      <protection locked="0"/>
    </xf>
    <xf numFmtId="0" fontId="4" fillId="2" borderId="27" xfId="0" applyFont="1" applyFill="1" applyBorder="1" applyAlignment="1" applyProtection="1">
      <alignment horizontal="right" vertical="center" wrapText="1"/>
      <protection locked="0"/>
    </xf>
    <xf numFmtId="0" fontId="6" fillId="2" borderId="28" xfId="0" applyFont="1" applyFill="1" applyBorder="1" applyAlignment="1" applyProtection="1">
      <alignment horizontal="righ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6" fillId="4" borderId="8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15" fillId="4" borderId="6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6" fillId="3" borderId="7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65" fontId="6" fillId="4" borderId="7" xfId="0" applyNumberFormat="1" applyFont="1" applyFill="1" applyBorder="1" applyAlignment="1">
      <alignment/>
    </xf>
    <xf numFmtId="165" fontId="4" fillId="0" borderId="7" xfId="0" applyNumberFormat="1" applyFont="1" applyBorder="1" applyAlignment="1">
      <alignment/>
    </xf>
    <xf numFmtId="165" fontId="6" fillId="2" borderId="7" xfId="0" applyNumberFormat="1" applyFont="1" applyFill="1" applyBorder="1" applyAlignment="1">
      <alignment/>
    </xf>
    <xf numFmtId="165" fontId="6" fillId="3" borderId="7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/>
    </xf>
    <xf numFmtId="165" fontId="6" fillId="4" borderId="13" xfId="0" applyNumberFormat="1" applyFont="1" applyFill="1" applyBorder="1" applyAlignment="1">
      <alignment/>
    </xf>
    <xf numFmtId="165" fontId="6" fillId="3" borderId="13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164" fontId="9" fillId="5" borderId="5" xfId="0" applyNumberFormat="1" applyFont="1" applyFill="1" applyBorder="1" applyAlignment="1" applyProtection="1">
      <alignment vertical="top" wrapText="1"/>
      <protection locked="0"/>
    </xf>
    <xf numFmtId="164" fontId="2" fillId="5" borderId="5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5" xfId="0" applyNumberFormat="1" applyFont="1" applyFill="1" applyBorder="1" applyAlignment="1" applyProtection="1">
      <alignment vertical="top" wrapText="1"/>
      <protection locked="0"/>
    </xf>
    <xf numFmtId="164" fontId="2" fillId="4" borderId="5" xfId="0" applyNumberFormat="1" applyFont="1" applyFill="1" applyBorder="1" applyAlignment="1" applyProtection="1">
      <alignment horizontal="right" vertical="top" wrapText="1"/>
      <protection locked="0"/>
    </xf>
    <xf numFmtId="164" fontId="9" fillId="5" borderId="5" xfId="0" applyNumberFormat="1" applyFont="1" applyFill="1" applyBorder="1" applyAlignment="1" applyProtection="1">
      <alignment horizontal="right" vertical="top" wrapText="1"/>
      <protection locked="0"/>
    </xf>
    <xf numFmtId="164" fontId="2" fillId="2" borderId="22" xfId="0" applyNumberFormat="1" applyFont="1" applyFill="1" applyBorder="1" applyAlignment="1" applyProtection="1">
      <alignment vertical="top" wrapText="1"/>
      <protection locked="0"/>
    </xf>
    <xf numFmtId="165" fontId="6" fillId="2" borderId="5" xfId="0" applyNumberFormat="1" applyFont="1" applyFill="1" applyBorder="1" applyAlignment="1">
      <alignment/>
    </xf>
    <xf numFmtId="165" fontId="4" fillId="0" borderId="5" xfId="0" applyNumberFormat="1" applyFont="1" applyBorder="1" applyAlignment="1">
      <alignment/>
    </xf>
    <xf numFmtId="164" fontId="2" fillId="4" borderId="5" xfId="0" applyNumberFormat="1" applyFont="1" applyFill="1" applyBorder="1" applyAlignment="1" applyProtection="1">
      <alignment horizontal="right" vertical="top" wrapText="1"/>
      <protection locked="0"/>
    </xf>
    <xf numFmtId="164" fontId="2" fillId="5" borderId="5" xfId="0" applyNumberFormat="1" applyFont="1" applyFill="1" applyBorder="1" applyAlignment="1" applyProtection="1">
      <alignment horizontal="right" vertical="top" wrapText="1"/>
      <protection locked="0"/>
    </xf>
    <xf numFmtId="164" fontId="2" fillId="2" borderId="5" xfId="0" applyNumberFormat="1" applyFont="1" applyFill="1" applyBorder="1" applyAlignment="1" applyProtection="1">
      <alignment horizontal="right" vertical="top" wrapText="1"/>
      <protection locked="0"/>
    </xf>
    <xf numFmtId="164" fontId="2" fillId="5" borderId="5" xfId="0" applyNumberFormat="1" applyFont="1" applyFill="1" applyBorder="1" applyAlignment="1" applyProtection="1">
      <alignment horizontal="right" vertical="top" wrapText="1"/>
      <protection locked="0"/>
    </xf>
    <xf numFmtId="164" fontId="9" fillId="5" borderId="17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5" xfId="0" applyNumberFormat="1" applyFont="1" applyBorder="1" applyAlignment="1">
      <alignment horizontal="right"/>
    </xf>
    <xf numFmtId="164" fontId="2" fillId="5" borderId="5" xfId="0" applyNumberFormat="1" applyFont="1" applyFill="1" applyBorder="1" applyAlignment="1" applyProtection="1">
      <alignment vertical="top" wrapText="1"/>
      <protection locked="0"/>
    </xf>
    <xf numFmtId="164" fontId="2" fillId="2" borderId="5" xfId="0" applyNumberFormat="1" applyFont="1" applyFill="1" applyBorder="1" applyAlignment="1" applyProtection="1">
      <alignment vertical="top" wrapText="1"/>
      <protection locked="0"/>
    </xf>
    <xf numFmtId="164" fontId="2" fillId="2" borderId="5" xfId="0" applyNumberFormat="1" applyFont="1" applyFill="1" applyBorder="1" applyAlignment="1" applyProtection="1">
      <alignment horizontal="right" vertical="top" wrapText="1"/>
      <protection locked="0"/>
    </xf>
    <xf numFmtId="164" fontId="2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2" fillId="5" borderId="5" xfId="0" applyNumberFormat="1" applyFont="1" applyFill="1" applyBorder="1" applyAlignment="1" applyProtection="1">
      <alignment horizontal="center" vertical="top" wrapText="1"/>
      <protection locked="0"/>
    </xf>
    <xf numFmtId="0" fontId="16" fillId="3" borderId="5" xfId="0" applyFont="1" applyFill="1" applyBorder="1" applyAlignment="1">
      <alignment/>
    </xf>
    <xf numFmtId="165" fontId="6" fillId="4" borderId="5" xfId="0" applyNumberFormat="1" applyFont="1" applyFill="1" applyBorder="1" applyAlignment="1">
      <alignment/>
    </xf>
    <xf numFmtId="165" fontId="6" fillId="3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0" fontId="8" fillId="0" borderId="13" xfId="0" applyFont="1" applyBorder="1" applyAlignment="1">
      <alignment horizontal="right"/>
    </xf>
    <xf numFmtId="165" fontId="4" fillId="5" borderId="13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3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13" xfId="0" applyNumberFormat="1" applyFont="1" applyFill="1" applyBorder="1" applyAlignment="1">
      <alignment horizontal="right" wrapText="1"/>
    </xf>
    <xf numFmtId="0" fontId="4" fillId="5" borderId="13" xfId="0" applyFont="1" applyFill="1" applyBorder="1" applyAlignment="1" applyProtection="1">
      <alignment horizontal="right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165" fontId="6" fillId="4" borderId="13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5" fontId="6" fillId="4" borderId="13" xfId="0" applyNumberFormat="1" applyFont="1" applyFill="1" applyBorder="1" applyAlignment="1" applyProtection="1">
      <alignment horizontal="right"/>
      <protection locked="0"/>
    </xf>
    <xf numFmtId="164" fontId="2" fillId="2" borderId="13" xfId="15" applyNumberFormat="1" applyFont="1" applyFill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0" fontId="6" fillId="3" borderId="13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right" vertical="center" wrapText="1"/>
      <protection locked="0"/>
    </xf>
    <xf numFmtId="0" fontId="4" fillId="5" borderId="13" xfId="0" applyFont="1" applyFill="1" applyBorder="1" applyAlignment="1" applyProtection="1">
      <alignment horizontal="right" vertical="center" wrapText="1"/>
      <protection locked="0"/>
    </xf>
    <xf numFmtId="165" fontId="4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3" xfId="0" applyFont="1" applyFill="1" applyBorder="1" applyAlignment="1" applyProtection="1">
      <alignment horizontal="right" vertical="top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right" wrapText="1"/>
    </xf>
    <xf numFmtId="0" fontId="7" fillId="5" borderId="6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wrapText="1"/>
    </xf>
    <xf numFmtId="165" fontId="6" fillId="4" borderId="5" xfId="0" applyNumberFormat="1" applyFont="1" applyFill="1" applyBorder="1" applyAlignment="1" applyProtection="1">
      <alignment/>
      <protection locked="0"/>
    </xf>
    <xf numFmtId="0" fontId="8" fillId="0" borderId="5" xfId="0" applyFont="1" applyBorder="1" applyAlignment="1">
      <alignment horizontal="right"/>
    </xf>
    <xf numFmtId="165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5" xfId="0" applyNumberFormat="1" applyFont="1" applyFill="1" applyBorder="1" applyAlignment="1">
      <alignment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5" xfId="0" applyNumberFormat="1" applyFont="1" applyFill="1" applyBorder="1" applyAlignment="1">
      <alignment horizontal="right" wrapText="1"/>
    </xf>
    <xf numFmtId="0" fontId="4" fillId="5" borderId="5" xfId="0" applyFont="1" applyFill="1" applyBorder="1" applyAlignment="1" applyProtection="1">
      <alignment horizontal="right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165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169" fontId="4" fillId="4" borderId="5" xfId="15" applyNumberFormat="1" applyFont="1" applyFill="1" applyBorder="1" applyAlignment="1" applyProtection="1">
      <alignment horizontal="center" vertical="center" wrapText="1"/>
      <protection locked="0"/>
    </xf>
    <xf numFmtId="165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0" applyFont="1" applyFill="1" applyBorder="1" applyAlignment="1">
      <alignment wrapText="1"/>
    </xf>
    <xf numFmtId="164" fontId="2" fillId="4" borderId="13" xfId="0" applyNumberFormat="1" applyFont="1" applyFill="1" applyBorder="1" applyAlignment="1" applyProtection="1">
      <alignment wrapText="1"/>
      <protection locked="0"/>
    </xf>
    <xf numFmtId="164" fontId="9" fillId="5" borderId="13" xfId="0" applyNumberFormat="1" applyFont="1" applyFill="1" applyBorder="1" applyAlignment="1" applyProtection="1">
      <alignment vertical="top" wrapText="1"/>
      <protection locked="0"/>
    </xf>
    <xf numFmtId="164" fontId="9" fillId="5" borderId="13" xfId="0" applyNumberFormat="1" applyFont="1" applyFill="1" applyBorder="1" applyAlignment="1" applyProtection="1">
      <alignment wrapText="1"/>
      <protection locked="0"/>
    </xf>
    <xf numFmtId="164" fontId="9" fillId="5" borderId="13" xfId="0" applyNumberFormat="1" applyFont="1" applyFill="1" applyBorder="1" applyAlignment="1" applyProtection="1">
      <alignment horizontal="center" wrapText="1"/>
      <protection locked="0"/>
    </xf>
    <xf numFmtId="164" fontId="10" fillId="4" borderId="13" xfId="0" applyNumberFormat="1" applyFont="1" applyFill="1" applyBorder="1" applyAlignment="1">
      <alignment/>
    </xf>
    <xf numFmtId="164" fontId="2" fillId="5" borderId="13" xfId="0" applyNumberFormat="1" applyFont="1" applyFill="1" applyBorder="1" applyAlignment="1" applyProtection="1">
      <alignment wrapText="1"/>
      <protection locked="0"/>
    </xf>
    <xf numFmtId="164" fontId="2" fillId="2" borderId="13" xfId="0" applyNumberFormat="1" applyFont="1" applyFill="1" applyBorder="1" applyAlignment="1" applyProtection="1">
      <alignment wrapText="1"/>
      <protection locked="0"/>
    </xf>
    <xf numFmtId="164" fontId="4" fillId="3" borderId="13" xfId="0" applyNumberFormat="1" applyFont="1" applyFill="1" applyBorder="1" applyAlignment="1">
      <alignment wrapText="1"/>
    </xf>
    <xf numFmtId="164" fontId="2" fillId="5" borderId="13" xfId="0" applyNumberFormat="1" applyFont="1" applyFill="1" applyBorder="1" applyAlignment="1" applyProtection="1">
      <alignment horizontal="center" wrapText="1"/>
      <protection locked="0"/>
    </xf>
    <xf numFmtId="164" fontId="9" fillId="5" borderId="25" xfId="0" applyNumberFormat="1" applyFont="1" applyFill="1" applyBorder="1" applyAlignment="1" applyProtection="1">
      <alignment vertical="top" wrapText="1"/>
      <protection locked="0"/>
    </xf>
    <xf numFmtId="164" fontId="2" fillId="5" borderId="13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13" xfId="0" applyNumberFormat="1" applyFont="1" applyFill="1" applyBorder="1" applyAlignment="1" applyProtection="1">
      <alignment vertical="top" wrapText="1"/>
      <protection locked="0"/>
    </xf>
    <xf numFmtId="164" fontId="2" fillId="4" borderId="13" xfId="0" applyNumberFormat="1" applyFont="1" applyFill="1" applyBorder="1" applyAlignment="1" applyProtection="1">
      <alignment horizontal="right" vertical="top" wrapText="1"/>
      <protection locked="0"/>
    </xf>
    <xf numFmtId="164" fontId="9" fillId="5" borderId="13" xfId="0" applyNumberFormat="1" applyFont="1" applyFill="1" applyBorder="1" applyAlignment="1" applyProtection="1">
      <alignment horizontal="right" vertical="top" wrapText="1"/>
      <protection locked="0"/>
    </xf>
    <xf numFmtId="164" fontId="2" fillId="2" borderId="23" xfId="0" applyNumberFormat="1" applyFont="1" applyFill="1" applyBorder="1" applyAlignment="1" applyProtection="1">
      <alignment vertical="top" wrapText="1"/>
      <protection locked="0"/>
    </xf>
    <xf numFmtId="165" fontId="4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4" fontId="6" fillId="2" borderId="15" xfId="0" applyNumberFormat="1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165" fontId="10" fillId="4" borderId="5" xfId="0" applyNumberFormat="1" applyFont="1" applyFill="1" applyBorder="1" applyAlignment="1">
      <alignment horizontal="right"/>
    </xf>
    <xf numFmtId="165" fontId="6" fillId="4" borderId="17" xfId="0" applyNumberFormat="1" applyFont="1" applyFill="1" applyBorder="1" applyAlignment="1" applyProtection="1">
      <alignment horizontal="right" vertical="center" wrapText="1"/>
      <protection locked="0"/>
    </xf>
    <xf numFmtId="167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167" fontId="4" fillId="5" borderId="5" xfId="15" applyNumberFormat="1" applyFont="1" applyFill="1" applyBorder="1" applyAlignment="1" applyProtection="1">
      <alignment horizontal="right" vertical="center" wrapText="1"/>
      <protection locked="0"/>
    </xf>
    <xf numFmtId="164" fontId="2" fillId="4" borderId="13" xfId="0" applyNumberFormat="1" applyFont="1" applyFill="1" applyBorder="1" applyAlignment="1" applyProtection="1">
      <alignment horizontal="right" vertical="top" wrapText="1"/>
      <protection locked="0"/>
    </xf>
    <xf numFmtId="164" fontId="2" fillId="5" borderId="13" xfId="0" applyNumberFormat="1" applyFont="1" applyFill="1" applyBorder="1" applyAlignment="1" applyProtection="1">
      <alignment horizontal="right" vertical="top" wrapText="1"/>
      <protection locked="0"/>
    </xf>
    <xf numFmtId="164" fontId="2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4" fillId="3" borderId="13" xfId="0" applyNumberFormat="1" applyFont="1" applyFill="1" applyBorder="1" applyAlignment="1">
      <alignment horizontal="right" wrapText="1"/>
    </xf>
    <xf numFmtId="164" fontId="2" fillId="5" borderId="13" xfId="0" applyNumberFormat="1" applyFont="1" applyFill="1" applyBorder="1" applyAlignment="1" applyProtection="1">
      <alignment horizontal="right" vertical="top" wrapText="1"/>
      <protection locked="0"/>
    </xf>
    <xf numFmtId="164" fontId="6" fillId="4" borderId="13" xfId="0" applyNumberFormat="1" applyFont="1" applyFill="1" applyBorder="1" applyAlignment="1">
      <alignment horizontal="right"/>
    </xf>
    <xf numFmtId="164" fontId="6" fillId="4" borderId="32" xfId="0" applyNumberFormat="1" applyFont="1" applyFill="1" applyBorder="1" applyAlignment="1">
      <alignment horizontal="right"/>
    </xf>
    <xf numFmtId="165" fontId="6" fillId="4" borderId="13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 wrapText="1"/>
    </xf>
    <xf numFmtId="165" fontId="4" fillId="3" borderId="13" xfId="0" applyNumberFormat="1" applyFont="1" applyFill="1" applyBorder="1" applyAlignment="1">
      <alignment horizontal="right" wrapText="1"/>
    </xf>
    <xf numFmtId="164" fontId="2" fillId="5" borderId="5" xfId="0" applyNumberFormat="1" applyFont="1" applyFill="1" applyBorder="1" applyAlignment="1" applyProtection="1">
      <alignment vertical="top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164" fontId="2" fillId="4" borderId="5" xfId="0" applyNumberFormat="1" applyFont="1" applyFill="1" applyBorder="1" applyAlignment="1" applyProtection="1">
      <alignment vertical="top" wrapText="1"/>
      <protection locked="0"/>
    </xf>
    <xf numFmtId="164" fontId="2" fillId="2" borderId="22" xfId="0" applyNumberFormat="1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horizontal="right"/>
    </xf>
    <xf numFmtId="164" fontId="6" fillId="4" borderId="5" xfId="15" applyNumberFormat="1" applyFont="1" applyFill="1" applyBorder="1" applyAlignment="1" applyProtection="1">
      <alignment horizontal="right" vertical="center" wrapText="1"/>
      <protection locked="0"/>
    </xf>
    <xf numFmtId="164" fontId="5" fillId="5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Alignment="1">
      <alignment wrapText="1"/>
    </xf>
    <xf numFmtId="0" fontId="6" fillId="5" borderId="8" xfId="0" applyFont="1" applyFill="1" applyBorder="1" applyAlignment="1" applyProtection="1">
      <alignment horizontal="right" vertical="center" wrapText="1"/>
      <protection locked="0"/>
    </xf>
    <xf numFmtId="0" fontId="6" fillId="5" borderId="5" xfId="0" applyFont="1" applyFill="1" applyBorder="1" applyAlignment="1" applyProtection="1">
      <alignment horizontal="right" vertical="center" wrapText="1"/>
      <protection locked="0"/>
    </xf>
    <xf numFmtId="164" fontId="2" fillId="5" borderId="13" xfId="0" applyNumberFormat="1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Alignment="1">
      <alignment horizontal="left" wrapText="1"/>
    </xf>
    <xf numFmtId="0" fontId="6" fillId="5" borderId="13" xfId="0" applyFont="1" applyFill="1" applyBorder="1" applyAlignment="1" applyProtection="1">
      <alignment horizontal="righ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5" fillId="4" borderId="6" xfId="0" applyFont="1" applyFill="1" applyBorder="1" applyAlignment="1">
      <alignment horizontal="left" vertical="center" wrapText="1"/>
    </xf>
    <xf numFmtId="165" fontId="6" fillId="4" borderId="7" xfId="0" applyNumberFormat="1" applyFont="1" applyFill="1" applyBorder="1" applyAlignment="1" applyProtection="1">
      <alignment horizontal="right"/>
      <protection locked="0"/>
    </xf>
    <xf numFmtId="165" fontId="6" fillId="4" borderId="13" xfId="0" applyNumberFormat="1" applyFont="1" applyFill="1" applyBorder="1" applyAlignment="1" applyProtection="1">
      <alignment horizontal="right"/>
      <protection locked="0"/>
    </xf>
    <xf numFmtId="0" fontId="7" fillId="5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165" fontId="4" fillId="5" borderId="7" xfId="0" applyNumberFormat="1" applyFont="1" applyFill="1" applyBorder="1" applyAlignment="1" applyProtection="1">
      <alignment horizontal="right" vertical="center" wrapText="1"/>
      <protection locked="0"/>
    </xf>
    <xf numFmtId="165" fontId="4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6" xfId="0" applyFont="1" applyFill="1" applyBorder="1" applyAlignment="1">
      <alignment horizontal="left" wrapText="1"/>
    </xf>
    <xf numFmtId="165" fontId="6" fillId="4" borderId="7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 vertical="center" wrapText="1"/>
    </xf>
    <xf numFmtId="165" fontId="4" fillId="3" borderId="7" xfId="0" applyNumberFormat="1" applyFont="1" applyFill="1" applyBorder="1" applyAlignment="1">
      <alignment horizontal="right" wrapText="1"/>
    </xf>
    <xf numFmtId="165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8" xfId="0" applyFont="1" applyFill="1" applyBorder="1" applyAlignment="1" applyProtection="1">
      <alignment horizontal="right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15" fillId="0" borderId="6" xfId="0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18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10" fillId="5" borderId="0" xfId="0" applyFont="1" applyFill="1" applyAlignment="1">
      <alignment/>
    </xf>
    <xf numFmtId="0" fontId="10" fillId="5" borderId="0" xfId="0" applyFont="1" applyFill="1" applyBorder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>
      <alignment/>
    </xf>
    <xf numFmtId="0" fontId="17" fillId="5" borderId="0" xfId="0" applyFont="1" applyFill="1" applyAlignment="1">
      <alignment/>
    </xf>
    <xf numFmtId="0" fontId="17" fillId="5" borderId="0" xfId="0" applyFont="1" applyFill="1" applyBorder="1" applyAlignment="1">
      <alignment/>
    </xf>
    <xf numFmtId="0" fontId="8" fillId="5" borderId="0" xfId="0" applyFont="1" applyFill="1" applyAlignment="1">
      <alignment/>
    </xf>
    <xf numFmtId="0" fontId="8" fillId="5" borderId="0" xfId="0" applyFont="1" applyFill="1" applyBorder="1" applyAlignment="1">
      <alignment/>
    </xf>
    <xf numFmtId="0" fontId="14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5" borderId="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Dziesiętny [0]_SA_P" xfId="17"/>
    <cellStyle name="Dziesiętny_SA_P" xfId="18"/>
    <cellStyle name="Percent" xfId="19"/>
    <cellStyle name="Currency" xfId="20"/>
    <cellStyle name="Currency [0]" xfId="21"/>
    <cellStyle name="Walutowy [0]_SA_P" xfId="22"/>
    <cellStyle name="Walutowy_SA_P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0"/>
  <sheetViews>
    <sheetView tabSelected="1" view="pageBreakPreview" zoomScaleSheetLayoutView="100" workbookViewId="0" topLeftCell="A474">
      <selection activeCell="G16" sqref="G16"/>
    </sheetView>
  </sheetViews>
  <sheetFormatPr defaultColWidth="9.00390625" defaultRowHeight="12.75"/>
  <cols>
    <col min="1" max="1" width="57.375" style="0" customWidth="1"/>
    <col min="2" max="2" width="9.00390625" style="0" hidden="1" customWidth="1"/>
    <col min="3" max="4" width="9.625" style="0" customWidth="1"/>
    <col min="5" max="5" width="6.625" style="249" customWidth="1"/>
  </cols>
  <sheetData>
    <row r="1" spans="1:4" ht="36" customHeight="1">
      <c r="A1" s="1" t="s">
        <v>0</v>
      </c>
      <c r="B1" s="2" t="s">
        <v>1</v>
      </c>
      <c r="C1" s="107" t="s">
        <v>152</v>
      </c>
      <c r="D1" s="3" t="s">
        <v>151</v>
      </c>
    </row>
    <row r="2" spans="1:4" ht="15.75" customHeight="1">
      <c r="A2" s="4" t="s">
        <v>2</v>
      </c>
      <c r="B2" s="5"/>
      <c r="C2" s="5"/>
      <c r="D2" s="170"/>
    </row>
    <row r="3" spans="1:4" ht="12" customHeight="1">
      <c r="A3" s="6" t="s">
        <v>95</v>
      </c>
      <c r="B3" s="7">
        <f>SUM(B4:B7)</f>
        <v>854.2</v>
      </c>
      <c r="C3" s="158">
        <f>SUM(C4:C7)</f>
        <v>887.4</v>
      </c>
      <c r="D3" s="171">
        <f>SUM(D4:D7)</f>
        <v>1045.7</v>
      </c>
    </row>
    <row r="4" spans="1:4" ht="12" customHeight="1">
      <c r="A4" s="8" t="s">
        <v>96</v>
      </c>
      <c r="B4" s="9"/>
      <c r="C4" s="159"/>
      <c r="D4" s="172"/>
    </row>
    <row r="5" spans="1:4" ht="12" customHeight="1">
      <c r="A5" s="8" t="s">
        <v>97</v>
      </c>
      <c r="B5" s="10">
        <v>854.2</v>
      </c>
      <c r="C5" s="160">
        <v>887.4</v>
      </c>
      <c r="D5" s="172">
        <v>1045.7</v>
      </c>
    </row>
    <row r="6" spans="1:4" ht="12" customHeight="1">
      <c r="A6" s="8" t="s">
        <v>98</v>
      </c>
      <c r="B6" s="11"/>
      <c r="C6" s="160"/>
      <c r="D6" s="172"/>
    </row>
    <row r="7" spans="1:4" ht="12" customHeight="1">
      <c r="A7" s="8" t="s">
        <v>99</v>
      </c>
      <c r="B7" s="11"/>
      <c r="C7" s="160"/>
      <c r="D7" s="172"/>
    </row>
    <row r="8" spans="1:4" ht="12" customHeight="1">
      <c r="A8" s="6" t="s">
        <v>100</v>
      </c>
      <c r="B8" s="12">
        <f>SUM(B9:B12)</f>
        <v>294.2</v>
      </c>
      <c r="C8" s="161">
        <f>SUM(C9:C12)</f>
        <v>222</v>
      </c>
      <c r="D8" s="171">
        <f>SUM(D9:D12)</f>
        <v>310</v>
      </c>
    </row>
    <row r="9" spans="1:4" ht="12" customHeight="1">
      <c r="A9" s="8" t="s">
        <v>101</v>
      </c>
      <c r="B9" s="11">
        <v>12.9</v>
      </c>
      <c r="C9" s="160">
        <v>13.9</v>
      </c>
      <c r="D9" s="173">
        <v>22</v>
      </c>
    </row>
    <row r="10" spans="1:4" ht="12" customHeight="1">
      <c r="A10" s="8" t="s">
        <v>102</v>
      </c>
      <c r="B10" s="11">
        <v>166.1</v>
      </c>
      <c r="C10" s="160">
        <v>172.3</v>
      </c>
      <c r="D10" s="173">
        <v>214.8</v>
      </c>
    </row>
    <row r="11" spans="1:4" ht="12" customHeight="1">
      <c r="A11" s="8" t="s">
        <v>103</v>
      </c>
      <c r="B11" s="11"/>
      <c r="C11" s="160"/>
      <c r="D11" s="174"/>
    </row>
    <row r="12" spans="1:4" ht="12" customHeight="1">
      <c r="A12" s="8" t="s">
        <v>104</v>
      </c>
      <c r="B12" s="11">
        <v>115.2</v>
      </c>
      <c r="C12" s="160">
        <v>35.8</v>
      </c>
      <c r="D12" s="173">
        <v>73.2</v>
      </c>
    </row>
    <row r="13" spans="1:4" ht="12.75">
      <c r="A13" s="6" t="s">
        <v>105</v>
      </c>
      <c r="B13" s="13">
        <f>SUM(B14:B15)</f>
        <v>0</v>
      </c>
      <c r="C13" s="162">
        <f>SUM(C14:C15)</f>
        <v>0</v>
      </c>
      <c r="D13" s="175">
        <f>SUM(D14:D15)</f>
        <v>0</v>
      </c>
    </row>
    <row r="14" spans="1:4" ht="12" customHeight="1">
      <c r="A14" s="14" t="s">
        <v>106</v>
      </c>
      <c r="B14" s="11"/>
      <c r="C14" s="160"/>
      <c r="D14" s="176"/>
    </row>
    <row r="15" spans="1:4" ht="12" customHeight="1">
      <c r="A15" s="14" t="s">
        <v>107</v>
      </c>
      <c r="B15" s="11"/>
      <c r="C15" s="160"/>
      <c r="D15" s="176"/>
    </row>
    <row r="16" spans="1:4" ht="12.75">
      <c r="A16" s="15" t="s">
        <v>5</v>
      </c>
      <c r="B16" s="16">
        <f>B3+B8+B13</f>
        <v>1148.4</v>
      </c>
      <c r="C16" s="163">
        <f>C3+C8+C13</f>
        <v>1109.4</v>
      </c>
      <c r="D16" s="177">
        <f>D3+D8+D13</f>
        <v>1355.7</v>
      </c>
    </row>
    <row r="17" spans="1:4" ht="15.75" customHeight="1">
      <c r="A17" s="4" t="s">
        <v>6</v>
      </c>
      <c r="B17" s="17"/>
      <c r="C17" s="164"/>
      <c r="D17" s="178"/>
    </row>
    <row r="18" spans="1:4" ht="12.75">
      <c r="A18" s="6" t="s">
        <v>108</v>
      </c>
      <c r="B18" s="18">
        <f>SUM(B19:B26)</f>
        <v>212.10000000000002</v>
      </c>
      <c r="C18" s="161">
        <f>SUM(C19:C26)</f>
        <v>166.1</v>
      </c>
      <c r="D18" s="171">
        <f>SUM(D19:D26)</f>
        <v>255.5</v>
      </c>
    </row>
    <row r="19" spans="1:4" ht="12.75">
      <c r="A19" s="8" t="s">
        <v>122</v>
      </c>
      <c r="B19" s="19">
        <v>16.5</v>
      </c>
      <c r="C19" s="165">
        <v>16.5</v>
      </c>
      <c r="D19" s="173">
        <v>16.5</v>
      </c>
    </row>
    <row r="20" spans="1:4" ht="12.75">
      <c r="A20" s="8" t="s">
        <v>110</v>
      </c>
      <c r="B20" s="19"/>
      <c r="C20" s="165"/>
      <c r="D20" s="179"/>
    </row>
    <row r="21" spans="1:4" ht="12.75">
      <c r="A21" s="8" t="s">
        <v>116</v>
      </c>
      <c r="B21" s="20"/>
      <c r="C21" s="166"/>
      <c r="D21" s="172"/>
    </row>
    <row r="22" spans="1:4" ht="12.75">
      <c r="A22" s="8" t="s">
        <v>117</v>
      </c>
      <c r="B22" s="11"/>
      <c r="C22" s="160"/>
      <c r="D22" s="180"/>
    </row>
    <row r="23" spans="1:4" ht="12.75">
      <c r="A23" s="14" t="s">
        <v>118</v>
      </c>
      <c r="B23" s="19">
        <v>169.3</v>
      </c>
      <c r="C23" s="165">
        <v>245.2</v>
      </c>
      <c r="D23" s="172">
        <v>195.6</v>
      </c>
    </row>
    <row r="24" spans="1:4" ht="12.75">
      <c r="A24" s="14" t="s">
        <v>119</v>
      </c>
      <c r="B24" s="20"/>
      <c r="C24" s="166"/>
      <c r="D24" s="181"/>
    </row>
    <row r="25" spans="1:4" ht="12.75">
      <c r="A25" s="14" t="s">
        <v>120</v>
      </c>
      <c r="B25" s="20"/>
      <c r="C25" s="166"/>
      <c r="D25" s="181"/>
    </row>
    <row r="26" spans="1:4" ht="12.75">
      <c r="A26" s="218" t="s">
        <v>121</v>
      </c>
      <c r="B26" s="19">
        <v>26.3</v>
      </c>
      <c r="C26" s="216">
        <v>-95.6</v>
      </c>
      <c r="D26" s="217">
        <v>43.4</v>
      </c>
    </row>
    <row r="27" spans="1:4" ht="12.75">
      <c r="A27" s="21" t="s">
        <v>123</v>
      </c>
      <c r="B27" s="22"/>
      <c r="C27" s="211">
        <f>SUM(C28:C29)</f>
        <v>0</v>
      </c>
      <c r="D27" s="182">
        <v>0</v>
      </c>
    </row>
    <row r="28" spans="1:4" ht="12.75">
      <c r="A28" s="14" t="s">
        <v>124</v>
      </c>
      <c r="B28" s="20"/>
      <c r="C28" s="166"/>
      <c r="D28" s="181"/>
    </row>
    <row r="29" spans="1:4" ht="12.75">
      <c r="A29" s="14" t="s">
        <v>125</v>
      </c>
      <c r="B29" s="20"/>
      <c r="C29" s="166"/>
      <c r="D29" s="181"/>
    </row>
    <row r="30" spans="1:4" ht="12.75">
      <c r="A30" s="6" t="s">
        <v>126</v>
      </c>
      <c r="B30" s="23">
        <f>SUM(B31:B32)</f>
        <v>936.3</v>
      </c>
      <c r="C30" s="167">
        <f>SUM(C31:C32)</f>
        <v>943.3</v>
      </c>
      <c r="D30" s="183">
        <f>SUM(D31:D32)</f>
        <v>1100.1999999999998</v>
      </c>
    </row>
    <row r="31" spans="1:4" ht="12.75">
      <c r="A31" s="8" t="s">
        <v>128</v>
      </c>
      <c r="B31" s="19">
        <v>628.6</v>
      </c>
      <c r="C31" s="165">
        <v>738.5</v>
      </c>
      <c r="D31" s="184">
        <v>547.9</v>
      </c>
    </row>
    <row r="32" spans="1:4" ht="12.75">
      <c r="A32" s="8" t="s">
        <v>129</v>
      </c>
      <c r="B32" s="19">
        <v>307.7</v>
      </c>
      <c r="C32" s="165">
        <v>204.8</v>
      </c>
      <c r="D32" s="184">
        <v>552.3</v>
      </c>
    </row>
    <row r="33" spans="1:4" ht="12.75">
      <c r="A33" s="6" t="s">
        <v>127</v>
      </c>
      <c r="B33" s="24"/>
      <c r="C33" s="168"/>
      <c r="D33" s="182"/>
    </row>
    <row r="34" spans="1:4" ht="13.5" thickBot="1">
      <c r="A34" s="25" t="s">
        <v>7</v>
      </c>
      <c r="B34" s="26">
        <f>B18+B27+B30+B33</f>
        <v>1148.4</v>
      </c>
      <c r="C34" s="169">
        <f>C18+C27+C30+C33</f>
        <v>1109.3999999999999</v>
      </c>
      <c r="D34" s="185">
        <f>D18+D27+D30+D33</f>
        <v>1355.6999999999998</v>
      </c>
    </row>
    <row r="35" spans="1:4" ht="12.75">
      <c r="A35" s="256" t="s">
        <v>170</v>
      </c>
      <c r="B35" s="256"/>
      <c r="C35" s="256"/>
      <c r="D35" s="254"/>
    </row>
    <row r="36" spans="1:4" ht="12.75">
      <c r="A36" s="256" t="s">
        <v>8</v>
      </c>
      <c r="B36" s="256"/>
      <c r="C36" s="256"/>
      <c r="D36" s="254"/>
    </row>
    <row r="37" spans="1:4" ht="12.75">
      <c r="A37" s="256" t="s">
        <v>9</v>
      </c>
      <c r="B37" s="256"/>
      <c r="C37" s="256"/>
      <c r="D37" s="254"/>
    </row>
    <row r="38" spans="1:4" ht="13.5" thickBot="1">
      <c r="A38" s="249"/>
      <c r="B38" s="249"/>
      <c r="C38" s="249"/>
      <c r="D38" s="257"/>
    </row>
    <row r="39" spans="1:4" ht="30" customHeight="1">
      <c r="A39" s="27" t="s">
        <v>176</v>
      </c>
      <c r="B39" s="28" t="s">
        <v>1</v>
      </c>
      <c r="C39" s="151" t="s">
        <v>152</v>
      </c>
      <c r="D39" s="152" t="s">
        <v>151</v>
      </c>
    </row>
    <row r="40" spans="1:4" ht="12.75">
      <c r="A40" s="29" t="s">
        <v>10</v>
      </c>
      <c r="B40" s="30">
        <f>B41+B42+B43+B44</f>
        <v>1944.3999999999999</v>
      </c>
      <c r="C40" s="30">
        <f>+C41+C42+C43+C44</f>
        <v>1057.2</v>
      </c>
      <c r="D40" s="31">
        <f>SUM(D41:D44)</f>
        <v>939.5</v>
      </c>
    </row>
    <row r="41" spans="1:4" ht="12.75">
      <c r="A41" s="32" t="s">
        <v>11</v>
      </c>
      <c r="B41" s="33">
        <v>1919.8</v>
      </c>
      <c r="C41" s="33">
        <v>881.2</v>
      </c>
      <c r="D41" s="34">
        <v>857.2</v>
      </c>
    </row>
    <row r="42" spans="1:4" ht="12.75">
      <c r="A42" s="32" t="s">
        <v>12</v>
      </c>
      <c r="B42" s="33"/>
      <c r="C42" s="33"/>
      <c r="D42" s="34"/>
    </row>
    <row r="43" spans="1:4" ht="12.75">
      <c r="A43" s="32" t="s">
        <v>13</v>
      </c>
      <c r="B43" s="33">
        <v>24.6</v>
      </c>
      <c r="C43" s="33">
        <v>176</v>
      </c>
      <c r="D43" s="34">
        <v>82.3</v>
      </c>
    </row>
    <row r="44" spans="1:4" ht="12.75">
      <c r="A44" s="32" t="s">
        <v>14</v>
      </c>
      <c r="B44" s="33"/>
      <c r="C44" s="33"/>
      <c r="D44" s="34"/>
    </row>
    <row r="45" spans="1:4" ht="12.75">
      <c r="A45" s="35" t="s">
        <v>15</v>
      </c>
      <c r="B45" s="36">
        <f>B46+B47+B48+B49+B50+B51+B52+B53</f>
        <v>1775.2</v>
      </c>
      <c r="C45" s="36">
        <f>C46+C47+C48+C49+C50+C51+C52+C53</f>
        <v>1119.7</v>
      </c>
      <c r="D45" s="31">
        <f>SUM(D46:D53)</f>
        <v>865.7</v>
      </c>
    </row>
    <row r="46" spans="1:4" ht="12.75">
      <c r="A46" s="32" t="s">
        <v>16</v>
      </c>
      <c r="B46" s="37">
        <v>22</v>
      </c>
      <c r="C46" s="37">
        <v>153.2</v>
      </c>
      <c r="D46" s="34">
        <v>70.5</v>
      </c>
    </row>
    <row r="47" spans="1:4" ht="12.75">
      <c r="A47" s="32" t="s">
        <v>17</v>
      </c>
      <c r="B47" s="37">
        <v>476.7</v>
      </c>
      <c r="C47" s="37">
        <v>292.3</v>
      </c>
      <c r="D47" s="34">
        <v>221.1</v>
      </c>
    </row>
    <row r="48" spans="1:4" ht="12.75">
      <c r="A48" s="32" t="s">
        <v>18</v>
      </c>
      <c r="B48" s="37">
        <v>350.3</v>
      </c>
      <c r="C48" s="37">
        <v>229</v>
      </c>
      <c r="D48" s="34">
        <v>101.4</v>
      </c>
    </row>
    <row r="49" spans="1:4" ht="12.75">
      <c r="A49" s="32" t="s">
        <v>19</v>
      </c>
      <c r="B49" s="37">
        <v>21.9</v>
      </c>
      <c r="C49" s="37">
        <v>12.2</v>
      </c>
      <c r="D49" s="34">
        <v>11.6</v>
      </c>
    </row>
    <row r="50" spans="1:4" ht="12.75">
      <c r="A50" s="32" t="s">
        <v>20</v>
      </c>
      <c r="B50" s="37">
        <v>349.1</v>
      </c>
      <c r="C50" s="37">
        <v>207.9</v>
      </c>
      <c r="D50" s="34">
        <v>233.8</v>
      </c>
    </row>
    <row r="51" spans="1:4" ht="12.75">
      <c r="A51" s="32" t="s">
        <v>21</v>
      </c>
      <c r="B51" s="37">
        <v>173</v>
      </c>
      <c r="C51" s="37">
        <v>48.3</v>
      </c>
      <c r="D51" s="34">
        <v>53.3</v>
      </c>
    </row>
    <row r="52" spans="1:4" ht="12.75">
      <c r="A52" s="32" t="s">
        <v>22</v>
      </c>
      <c r="B52" s="37">
        <v>332.8</v>
      </c>
      <c r="C52" s="37">
        <v>156.3</v>
      </c>
      <c r="D52" s="34">
        <v>148.4</v>
      </c>
    </row>
    <row r="53" spans="1:4" ht="12.75">
      <c r="A53" s="32" t="s">
        <v>23</v>
      </c>
      <c r="B53" s="37">
        <v>49.4</v>
      </c>
      <c r="C53" s="37">
        <v>20.5</v>
      </c>
      <c r="D53" s="34">
        <v>25.6</v>
      </c>
    </row>
    <row r="54" spans="1:4" ht="12.75">
      <c r="A54" s="35" t="s">
        <v>24</v>
      </c>
      <c r="B54" s="36">
        <f>B40-B45</f>
        <v>169.19999999999982</v>
      </c>
      <c r="C54" s="36">
        <f>C40-C45</f>
        <v>-62.5</v>
      </c>
      <c r="D54" s="31">
        <f>D40-D45</f>
        <v>73.79999999999995</v>
      </c>
    </row>
    <row r="55" spans="1:4" ht="12.75">
      <c r="A55" s="35" t="s">
        <v>25</v>
      </c>
      <c r="B55" s="36">
        <f>B56+B57+B58+B59</f>
        <v>20.3</v>
      </c>
      <c r="C55" s="36">
        <f>C56+C57+C58+C59</f>
        <v>10.6</v>
      </c>
      <c r="D55" s="31">
        <f>SUM(D56:D58)</f>
        <v>6.7</v>
      </c>
    </row>
    <row r="56" spans="1:4" ht="12.75">
      <c r="A56" s="32" t="s">
        <v>26</v>
      </c>
      <c r="B56" s="37"/>
      <c r="C56" s="37">
        <v>6.1</v>
      </c>
      <c r="D56" s="34"/>
    </row>
    <row r="57" spans="1:4" ht="12.75">
      <c r="A57" s="32" t="s">
        <v>27</v>
      </c>
      <c r="B57" s="37"/>
      <c r="C57" s="37"/>
      <c r="D57" s="34"/>
    </row>
    <row r="58" spans="1:4" ht="12.75">
      <c r="A58" s="32" t="s">
        <v>28</v>
      </c>
      <c r="B58" s="37">
        <v>20.3</v>
      </c>
      <c r="C58" s="37">
        <v>4.5</v>
      </c>
      <c r="D58" s="34">
        <v>6.7</v>
      </c>
    </row>
    <row r="59" spans="1:4" ht="12.75">
      <c r="A59" s="32"/>
      <c r="B59" s="37"/>
      <c r="C59" s="37"/>
      <c r="D59" s="34"/>
    </row>
    <row r="60" spans="1:4" ht="12.75">
      <c r="A60" s="35" t="s">
        <v>29</v>
      </c>
      <c r="B60" s="36">
        <f>B61+B62</f>
        <v>17</v>
      </c>
      <c r="C60" s="36">
        <f>C61+C62</f>
        <v>0</v>
      </c>
      <c r="D60" s="31">
        <f>SUM(D61:D62)</f>
        <v>0</v>
      </c>
    </row>
    <row r="61" spans="1:4" ht="12.75">
      <c r="A61" s="32" t="s">
        <v>30</v>
      </c>
      <c r="B61" s="37"/>
      <c r="C61" s="37"/>
      <c r="D61" s="34"/>
    </row>
    <row r="62" spans="1:4" ht="12.75">
      <c r="A62" s="32" t="s">
        <v>31</v>
      </c>
      <c r="B62" s="37">
        <v>17</v>
      </c>
      <c r="C62" s="37"/>
      <c r="D62" s="34"/>
    </row>
    <row r="63" spans="1:4" ht="12.75">
      <c r="A63" s="35" t="s">
        <v>32</v>
      </c>
      <c r="B63" s="36">
        <f>B54+B55-B60</f>
        <v>172.49999999999983</v>
      </c>
      <c r="C63" s="36">
        <f>C54+C55-C60</f>
        <v>-51.9</v>
      </c>
      <c r="D63" s="31">
        <f>D54+D55-D60</f>
        <v>80.49999999999996</v>
      </c>
    </row>
    <row r="64" spans="1:4" ht="12.75">
      <c r="A64" s="35" t="s">
        <v>33</v>
      </c>
      <c r="B64" s="36">
        <f>B65+B66+B67+B68</f>
        <v>11.1</v>
      </c>
      <c r="C64" s="36">
        <f>C65+C66+C67+C68</f>
        <v>2.3</v>
      </c>
      <c r="D64" s="31">
        <f>SUM(D65:D68)</f>
        <v>2.7</v>
      </c>
    </row>
    <row r="65" spans="1:4" ht="12.75">
      <c r="A65" s="38" t="s">
        <v>34</v>
      </c>
      <c r="B65" s="39"/>
      <c r="C65" s="39"/>
      <c r="D65" s="186"/>
    </row>
    <row r="66" spans="1:4" ht="12.75">
      <c r="A66" s="40" t="s">
        <v>35</v>
      </c>
      <c r="B66" s="41"/>
      <c r="C66" s="41"/>
      <c r="D66" s="187"/>
    </row>
    <row r="67" spans="1:4" ht="12.75">
      <c r="A67" s="32" t="s">
        <v>36</v>
      </c>
      <c r="B67" s="33">
        <v>11.1</v>
      </c>
      <c r="C67" s="33">
        <v>2.3</v>
      </c>
      <c r="D67" s="34">
        <v>2.7</v>
      </c>
    </row>
    <row r="68" spans="1:4" ht="12.75">
      <c r="A68" s="32" t="s">
        <v>37</v>
      </c>
      <c r="B68" s="33"/>
      <c r="C68" s="33"/>
      <c r="D68" s="34"/>
    </row>
    <row r="69" spans="1:4" ht="12.75">
      <c r="A69" s="35" t="s">
        <v>38</v>
      </c>
      <c r="B69" s="36">
        <f>B71+B74+B70+B73</f>
        <v>122</v>
      </c>
      <c r="C69" s="188">
        <f>SUM(C70:C74)</f>
        <v>46</v>
      </c>
      <c r="D69" s="31">
        <f>SUM(D70:D74)</f>
        <v>20.6</v>
      </c>
    </row>
    <row r="70" spans="1:4" ht="12.75">
      <c r="A70" s="38" t="s">
        <v>39</v>
      </c>
      <c r="B70" s="42"/>
      <c r="C70" s="46"/>
      <c r="D70" s="43"/>
    </row>
    <row r="71" spans="1:4" ht="12.75">
      <c r="A71" s="40" t="s">
        <v>40</v>
      </c>
      <c r="B71" s="44"/>
      <c r="C71" s="44"/>
      <c r="D71" s="187"/>
    </row>
    <row r="72" spans="1:4" ht="12.75">
      <c r="A72" s="45" t="s">
        <v>41</v>
      </c>
      <c r="B72" s="46"/>
      <c r="C72" s="46"/>
      <c r="D72" s="43"/>
    </row>
    <row r="73" spans="1:4" ht="12.75">
      <c r="A73" s="47" t="s">
        <v>42</v>
      </c>
      <c r="B73" s="48">
        <v>88.3</v>
      </c>
      <c r="C73" s="189">
        <v>46</v>
      </c>
      <c r="D73" s="187">
        <v>19.5</v>
      </c>
    </row>
    <row r="74" spans="1:4" ht="12.75">
      <c r="A74" s="32" t="s">
        <v>37</v>
      </c>
      <c r="B74" s="44">
        <v>33.7</v>
      </c>
      <c r="C74" s="37"/>
      <c r="D74" s="187">
        <v>1.1</v>
      </c>
    </row>
    <row r="75" spans="1:4" ht="12.75">
      <c r="A75" s="32"/>
      <c r="B75" s="37"/>
      <c r="C75" s="37"/>
      <c r="D75" s="34"/>
    </row>
    <row r="76" spans="1:4" ht="12.75">
      <c r="A76" s="35" t="s">
        <v>43</v>
      </c>
      <c r="B76" s="36">
        <f>B63+B64-B69</f>
        <v>61.599999999999824</v>
      </c>
      <c r="C76" s="36">
        <f>C63+C64-C69</f>
        <v>-95.6</v>
      </c>
      <c r="D76" s="31">
        <f>D63+D64-D69</f>
        <v>62.59999999999996</v>
      </c>
    </row>
    <row r="77" spans="1:4" ht="12.75">
      <c r="A77" s="32"/>
      <c r="B77" s="49"/>
      <c r="C77" s="33"/>
      <c r="D77" s="34"/>
    </row>
    <row r="78" spans="1:4" ht="12.75">
      <c r="A78" s="35" t="s">
        <v>44</v>
      </c>
      <c r="B78" s="36"/>
      <c r="C78" s="36"/>
      <c r="D78" s="31"/>
    </row>
    <row r="79" spans="1:4" ht="12.75">
      <c r="A79" s="35" t="s">
        <v>45</v>
      </c>
      <c r="B79" s="36"/>
      <c r="C79" s="36"/>
      <c r="D79" s="31"/>
    </row>
    <row r="80" spans="1:4" ht="12.75">
      <c r="A80" s="35" t="s">
        <v>46</v>
      </c>
      <c r="B80" s="36">
        <f>B76+B78-B79</f>
        <v>61.599999999999824</v>
      </c>
      <c r="C80" s="36">
        <f>C76+C78-C79</f>
        <v>-95.6</v>
      </c>
      <c r="D80" s="31">
        <f>D76+D78-D79</f>
        <v>62.59999999999996</v>
      </c>
    </row>
    <row r="81" spans="1:4" ht="12.75">
      <c r="A81" s="32"/>
      <c r="B81" s="49"/>
      <c r="C81" s="33"/>
      <c r="D81" s="34"/>
    </row>
    <row r="82" spans="1:4" ht="12.75">
      <c r="A82" s="35" t="s">
        <v>47</v>
      </c>
      <c r="B82" s="36">
        <f>B83+B84</f>
        <v>35.4</v>
      </c>
      <c r="C82" s="36">
        <f>C83+C84</f>
        <v>0</v>
      </c>
      <c r="D82" s="31">
        <f>SUM(D83:D84)</f>
        <v>19.2</v>
      </c>
    </row>
    <row r="83" spans="1:4" ht="12.75">
      <c r="A83" s="32" t="s">
        <v>48</v>
      </c>
      <c r="B83" s="33">
        <v>35.4</v>
      </c>
      <c r="C83" s="33"/>
      <c r="D83" s="34"/>
    </row>
    <row r="84" spans="1:4" ht="12.75">
      <c r="A84" s="32" t="s">
        <v>49</v>
      </c>
      <c r="B84" s="33"/>
      <c r="C84" s="33"/>
      <c r="D84" s="34">
        <v>19.2</v>
      </c>
    </row>
    <row r="85" spans="1:4" ht="12.75">
      <c r="A85" s="32"/>
      <c r="B85" s="50"/>
      <c r="C85" s="190"/>
      <c r="D85" s="34"/>
    </row>
    <row r="86" spans="1:4" ht="13.5" thickBot="1">
      <c r="A86" s="51" t="s">
        <v>50</v>
      </c>
      <c r="B86" s="52">
        <f>B76-B82</f>
        <v>26.199999999999825</v>
      </c>
      <c r="C86" s="52">
        <f>C76-C82</f>
        <v>-95.6</v>
      </c>
      <c r="D86" s="53">
        <f>D80-D82</f>
        <v>43.39999999999996</v>
      </c>
    </row>
    <row r="87" spans="1:4" ht="12.75">
      <c r="A87" s="256" t="s">
        <v>164</v>
      </c>
      <c r="B87" s="212"/>
      <c r="C87" s="260"/>
      <c r="D87" s="212"/>
    </row>
    <row r="88" spans="1:4" ht="12.75">
      <c r="A88" s="256" t="s">
        <v>166</v>
      </c>
      <c r="B88" s="213"/>
      <c r="C88" s="260"/>
      <c r="D88" s="213"/>
    </row>
    <row r="89" spans="1:4" ht="12.75">
      <c r="A89" s="256" t="s">
        <v>165</v>
      </c>
      <c r="B89" s="260"/>
      <c r="C89" s="260"/>
      <c r="D89" s="261"/>
    </row>
    <row r="90" spans="1:4" ht="13.5" thickBot="1">
      <c r="A90" s="256"/>
      <c r="B90" s="260"/>
      <c r="C90" s="260"/>
      <c r="D90" s="261"/>
    </row>
    <row r="91" spans="1:4" ht="36" customHeight="1">
      <c r="A91" s="1" t="s">
        <v>51</v>
      </c>
      <c r="B91" s="2" t="s">
        <v>1</v>
      </c>
      <c r="C91" s="107" t="s">
        <v>152</v>
      </c>
      <c r="D91" s="3" t="s">
        <v>151</v>
      </c>
    </row>
    <row r="92" spans="1:4" ht="12.75">
      <c r="A92" s="4" t="s">
        <v>2</v>
      </c>
      <c r="B92" s="5"/>
      <c r="C92" s="5"/>
      <c r="D92" s="170"/>
    </row>
    <row r="93" spans="1:4" ht="12.75">
      <c r="A93" s="6" t="s">
        <v>95</v>
      </c>
      <c r="B93" s="54">
        <f>SUM(B94:B97)</f>
        <v>125.30000000000001</v>
      </c>
      <c r="C93" s="191">
        <f>SUM(C94:C97)</f>
        <v>21.5</v>
      </c>
      <c r="D93" s="196">
        <f>D94+D95+D96+D97</f>
        <v>104</v>
      </c>
    </row>
    <row r="94" spans="1:4" ht="12.75">
      <c r="A94" s="8" t="s">
        <v>130</v>
      </c>
      <c r="B94" s="9">
        <v>2.4</v>
      </c>
      <c r="C94" s="159">
        <v>0.8</v>
      </c>
      <c r="D94" s="184">
        <v>1.1</v>
      </c>
    </row>
    <row r="95" spans="1:4" ht="12.75">
      <c r="A95" s="8" t="s">
        <v>131</v>
      </c>
      <c r="B95" s="10">
        <v>122.9</v>
      </c>
      <c r="C95" s="160">
        <v>20.7</v>
      </c>
      <c r="D95" s="184">
        <v>102.9</v>
      </c>
    </row>
    <row r="96" spans="1:4" ht="12.75">
      <c r="A96" s="8" t="s">
        <v>132</v>
      </c>
      <c r="B96" s="11"/>
      <c r="C96" s="160"/>
      <c r="D96" s="184"/>
    </row>
    <row r="97" spans="1:4" ht="12.75">
      <c r="A97" s="8" t="s">
        <v>133</v>
      </c>
      <c r="B97" s="11"/>
      <c r="C97" s="160"/>
      <c r="D97" s="184"/>
    </row>
    <row r="98" spans="1:4" ht="12.75">
      <c r="A98" s="6" t="s">
        <v>100</v>
      </c>
      <c r="B98" s="12">
        <f>SUM(B99:B102)</f>
        <v>159.7</v>
      </c>
      <c r="C98" s="161">
        <f>SUM(C99:C102)</f>
        <v>80.89999999999999</v>
      </c>
      <c r="D98" s="196">
        <f>SUM(D99:D102)</f>
        <v>129.20000000000002</v>
      </c>
    </row>
    <row r="99" spans="1:4" ht="12.75">
      <c r="A99" s="8" t="s">
        <v>136</v>
      </c>
      <c r="B99" s="11">
        <v>0.6</v>
      </c>
      <c r="C99" s="160"/>
      <c r="D99" s="184">
        <v>0.4</v>
      </c>
    </row>
    <row r="100" spans="1:4" ht="12.75">
      <c r="A100" s="8" t="s">
        <v>135</v>
      </c>
      <c r="B100" s="11">
        <v>96.7</v>
      </c>
      <c r="C100" s="160">
        <v>68.3</v>
      </c>
      <c r="D100" s="184">
        <v>110</v>
      </c>
    </row>
    <row r="101" spans="1:4" ht="12.75">
      <c r="A101" s="8" t="s">
        <v>134</v>
      </c>
      <c r="B101" s="11"/>
      <c r="C101" s="160"/>
      <c r="D101" s="184"/>
    </row>
    <row r="102" spans="1:4" ht="12.75">
      <c r="A102" s="8" t="s">
        <v>137</v>
      </c>
      <c r="B102" s="11">
        <v>62.4</v>
      </c>
      <c r="C102" s="160">
        <v>12.6</v>
      </c>
      <c r="D102" s="184">
        <v>18.8</v>
      </c>
    </row>
    <row r="103" spans="1:4" ht="12.75">
      <c r="A103" s="6" t="s">
        <v>105</v>
      </c>
      <c r="B103" s="55">
        <f>SUM(B104:B105)</f>
        <v>12.1</v>
      </c>
      <c r="C103" s="192">
        <f>SUM(C104:C105)</f>
        <v>0</v>
      </c>
      <c r="D103" s="201">
        <f>D104+D105</f>
        <v>5.9</v>
      </c>
    </row>
    <row r="104" spans="1:4" ht="12.75">
      <c r="A104" s="14" t="s">
        <v>138</v>
      </c>
      <c r="B104" s="11"/>
      <c r="C104" s="160"/>
      <c r="D104" s="197"/>
    </row>
    <row r="105" spans="1:4" ht="12.75">
      <c r="A105" s="14" t="s">
        <v>107</v>
      </c>
      <c r="B105" s="11">
        <v>12.1</v>
      </c>
      <c r="C105" s="160"/>
      <c r="D105" s="184">
        <v>5.9</v>
      </c>
    </row>
    <row r="106" spans="1:4" ht="12.75">
      <c r="A106" s="15" t="s">
        <v>5</v>
      </c>
      <c r="B106" s="16">
        <f>B93+B98+B103</f>
        <v>297.1</v>
      </c>
      <c r="C106" s="163">
        <f>C93+C98+C103</f>
        <v>102.39999999999999</v>
      </c>
      <c r="D106" s="198">
        <f>D93+D98+D103</f>
        <v>239.10000000000002</v>
      </c>
    </row>
    <row r="107" spans="1:4" ht="12.75">
      <c r="A107" s="4" t="s">
        <v>6</v>
      </c>
      <c r="B107" s="17"/>
      <c r="C107" s="164"/>
      <c r="D107" s="199"/>
    </row>
    <row r="108" spans="1:4" ht="12.75">
      <c r="A108" s="6" t="s">
        <v>139</v>
      </c>
      <c r="B108" s="18">
        <f>SUM(B109:B116)</f>
        <v>98.4</v>
      </c>
      <c r="C108" s="193">
        <f>SUM(C109:C116)</f>
        <v>63.39999999999999</v>
      </c>
      <c r="D108" s="196">
        <f>D109+D110+D111+D112+D113+D114+D115+D116</f>
        <v>116.7</v>
      </c>
    </row>
    <row r="109" spans="1:4" ht="12.75">
      <c r="A109" s="156" t="s">
        <v>109</v>
      </c>
      <c r="B109" s="11">
        <v>26</v>
      </c>
      <c r="C109" s="160">
        <v>26</v>
      </c>
      <c r="D109" s="184">
        <v>26</v>
      </c>
    </row>
    <row r="110" spans="1:4" ht="12.75">
      <c r="A110" s="156" t="s">
        <v>110</v>
      </c>
      <c r="B110" s="19"/>
      <c r="C110" s="165"/>
      <c r="D110" s="200"/>
    </row>
    <row r="111" spans="1:4" ht="12.75">
      <c r="A111" s="156" t="s">
        <v>111</v>
      </c>
      <c r="B111" s="19"/>
      <c r="C111" s="165"/>
      <c r="D111" s="184"/>
    </row>
    <row r="112" spans="1:4" ht="12.75">
      <c r="A112" s="156" t="s">
        <v>112</v>
      </c>
      <c r="B112" s="11"/>
      <c r="C112" s="160"/>
      <c r="D112" s="184"/>
    </row>
    <row r="113" spans="1:4" ht="12.75">
      <c r="A113" s="157" t="s">
        <v>113</v>
      </c>
      <c r="B113" s="11">
        <v>35.5</v>
      </c>
      <c r="C113" s="160">
        <v>55.1</v>
      </c>
      <c r="D113" s="172">
        <v>72.4</v>
      </c>
    </row>
    <row r="114" spans="1:4" ht="12.75">
      <c r="A114" s="157" t="s">
        <v>140</v>
      </c>
      <c r="B114" s="19"/>
      <c r="C114" s="165"/>
      <c r="D114" s="181"/>
    </row>
    <row r="115" spans="1:4" ht="12.75">
      <c r="A115" s="157" t="s">
        <v>115</v>
      </c>
      <c r="B115" s="19"/>
      <c r="C115" s="165">
        <v>-10.4</v>
      </c>
      <c r="D115" s="181"/>
    </row>
    <row r="116" spans="1:4" ht="12.75">
      <c r="A116" s="214" t="s">
        <v>114</v>
      </c>
      <c r="B116" s="215">
        <v>36.9</v>
      </c>
      <c r="C116" s="216">
        <v>-7.3</v>
      </c>
      <c r="D116" s="217">
        <v>18.3</v>
      </c>
    </row>
    <row r="117" spans="1:4" ht="12.75">
      <c r="A117" s="21" t="s">
        <v>123</v>
      </c>
      <c r="B117" s="23">
        <f>SUM(B118:B119)</f>
        <v>0</v>
      </c>
      <c r="C117" s="167">
        <f>SUM(C118:C119)</f>
        <v>3.1</v>
      </c>
      <c r="D117" s="182">
        <f>D118+D119</f>
        <v>0</v>
      </c>
    </row>
    <row r="118" spans="1:4" ht="12.75">
      <c r="A118" s="14" t="s">
        <v>124</v>
      </c>
      <c r="B118" s="20"/>
      <c r="C118" s="166"/>
      <c r="D118" s="181"/>
    </row>
    <row r="119" spans="1:4" ht="12.75">
      <c r="A119" s="14" t="s">
        <v>125</v>
      </c>
      <c r="B119" s="20"/>
      <c r="C119" s="165">
        <v>3.1</v>
      </c>
      <c r="D119" s="184"/>
    </row>
    <row r="120" spans="1:4" ht="12.75">
      <c r="A120" s="6" t="s">
        <v>126</v>
      </c>
      <c r="B120" s="56">
        <f>SUM(B121:B122)</f>
        <v>198.7</v>
      </c>
      <c r="C120" s="194">
        <f>SUM(C121:C122)</f>
        <v>35.9</v>
      </c>
      <c r="D120" s="183">
        <f>SUM(D121:D122)</f>
        <v>122.4</v>
      </c>
    </row>
    <row r="121" spans="1:4" ht="12.75">
      <c r="A121" s="8" t="s">
        <v>141</v>
      </c>
      <c r="B121" s="57">
        <v>91</v>
      </c>
      <c r="C121" s="195"/>
      <c r="D121" s="184">
        <v>37.6</v>
      </c>
    </row>
    <row r="122" spans="1:4" ht="12.75">
      <c r="A122" s="8" t="s">
        <v>142</v>
      </c>
      <c r="B122" s="19">
        <v>107.7</v>
      </c>
      <c r="C122" s="165">
        <v>35.9</v>
      </c>
      <c r="D122" s="184">
        <v>84.8</v>
      </c>
    </row>
    <row r="123" spans="1:4" ht="12.75">
      <c r="A123" s="6" t="s">
        <v>127</v>
      </c>
      <c r="B123" s="23"/>
      <c r="C123" s="167">
        <v>0</v>
      </c>
      <c r="D123" s="182">
        <v>0</v>
      </c>
    </row>
    <row r="124" spans="1:4" ht="13.5" thickBot="1">
      <c r="A124" s="25" t="s">
        <v>7</v>
      </c>
      <c r="B124" s="26">
        <f>B108+B117+B120+B123</f>
        <v>297.1</v>
      </c>
      <c r="C124" s="169">
        <f>C108+C117+C120+C123</f>
        <v>102.39999999999998</v>
      </c>
      <c r="D124" s="185">
        <f>D108+D117+D120+D123</f>
        <v>239.10000000000002</v>
      </c>
    </row>
    <row r="125" spans="1:4" ht="12.75">
      <c r="A125" s="256" t="s">
        <v>154</v>
      </c>
      <c r="B125" s="254"/>
      <c r="C125" s="256"/>
      <c r="D125" s="254"/>
    </row>
    <row r="126" spans="1:4" ht="12.75">
      <c r="A126" s="256" t="s">
        <v>167</v>
      </c>
      <c r="B126" s="256" t="s">
        <v>52</v>
      </c>
      <c r="C126" s="256"/>
      <c r="D126" s="254"/>
    </row>
    <row r="127" spans="1:4" ht="12.75">
      <c r="A127" s="256" t="s">
        <v>53</v>
      </c>
      <c r="B127" s="260"/>
      <c r="C127" s="260"/>
      <c r="D127" s="261"/>
    </row>
    <row r="128" spans="1:4" ht="13.5" thickBot="1">
      <c r="A128" s="249"/>
      <c r="B128" s="267"/>
      <c r="C128" s="267"/>
      <c r="D128" s="268"/>
    </row>
    <row r="129" spans="1:4" ht="30" customHeight="1">
      <c r="A129" s="58" t="s">
        <v>177</v>
      </c>
      <c r="B129" s="59" t="s">
        <v>1</v>
      </c>
      <c r="C129" s="151" t="s">
        <v>155</v>
      </c>
      <c r="D129" s="152" t="s">
        <v>153</v>
      </c>
    </row>
    <row r="130" spans="1:4" ht="12.75">
      <c r="A130" s="29" t="s">
        <v>10</v>
      </c>
      <c r="B130" s="60">
        <f>B131+B132+B133+B134</f>
        <v>1079.9</v>
      </c>
      <c r="C130" s="30">
        <f>C131+C132+C133+C134</f>
        <v>37.4</v>
      </c>
      <c r="D130" s="143">
        <f>D131+D132+D133+D134</f>
        <v>372.79999999999995</v>
      </c>
    </row>
    <row r="131" spans="1:4" ht="12.75">
      <c r="A131" s="32" t="s">
        <v>11</v>
      </c>
      <c r="B131" s="61">
        <v>877.7</v>
      </c>
      <c r="C131" s="37">
        <v>36.4</v>
      </c>
      <c r="D131" s="62">
        <v>326.9</v>
      </c>
    </row>
    <row r="132" spans="1:4" ht="12.75">
      <c r="A132" s="32" t="s">
        <v>168</v>
      </c>
      <c r="B132" s="61">
        <v>12.1</v>
      </c>
      <c r="C132" s="37"/>
      <c r="D132" s="62"/>
    </row>
    <row r="133" spans="1:4" ht="12.75">
      <c r="A133" s="32" t="s">
        <v>13</v>
      </c>
      <c r="B133" s="61">
        <v>190.1</v>
      </c>
      <c r="C133" s="37">
        <v>1</v>
      </c>
      <c r="D133" s="62">
        <v>45.9</v>
      </c>
    </row>
    <row r="134" spans="1:4" ht="12.75">
      <c r="A134" s="32" t="s">
        <v>14</v>
      </c>
      <c r="B134" s="61"/>
      <c r="C134" s="37"/>
      <c r="D134" s="62"/>
    </row>
    <row r="135" spans="1:4" ht="12.75">
      <c r="A135" s="35" t="s">
        <v>15</v>
      </c>
      <c r="B135" s="63">
        <f>B136+B137+B138+B139+B140+B141+B142+B143</f>
        <v>1038.8000000000002</v>
      </c>
      <c r="C135" s="36">
        <f>C136+C137+C138+C139+C140+C141+C142+C143</f>
        <v>44.800000000000004</v>
      </c>
      <c r="D135" s="64">
        <f>D136+D137+D138+D139+D140+D141+D142+D143</f>
        <v>345.59999999999997</v>
      </c>
    </row>
    <row r="136" spans="1:4" ht="12.75">
      <c r="A136" s="32" t="s">
        <v>16</v>
      </c>
      <c r="B136" s="61">
        <v>135.6</v>
      </c>
      <c r="C136" s="37">
        <v>0.7</v>
      </c>
      <c r="D136" s="62">
        <v>25.4</v>
      </c>
    </row>
    <row r="137" spans="1:4" ht="12.75">
      <c r="A137" s="32" t="s">
        <v>17</v>
      </c>
      <c r="B137" s="61">
        <v>124.9</v>
      </c>
      <c r="C137" s="37">
        <v>3.7</v>
      </c>
      <c r="D137" s="62">
        <v>34.7</v>
      </c>
    </row>
    <row r="138" spans="1:4" ht="12.75">
      <c r="A138" s="32" t="s">
        <v>18</v>
      </c>
      <c r="B138" s="61">
        <v>239.5</v>
      </c>
      <c r="C138" s="37">
        <v>17.9</v>
      </c>
      <c r="D138" s="62">
        <v>116.2</v>
      </c>
    </row>
    <row r="139" spans="1:4" ht="12.75">
      <c r="A139" s="32" t="s">
        <v>19</v>
      </c>
      <c r="B139" s="61">
        <v>19.7</v>
      </c>
      <c r="C139" s="37">
        <v>0.3</v>
      </c>
      <c r="D139" s="62">
        <v>3.7</v>
      </c>
    </row>
    <row r="140" spans="1:4" ht="12.75">
      <c r="A140" s="32" t="s">
        <v>20</v>
      </c>
      <c r="B140" s="61">
        <v>302.1</v>
      </c>
      <c r="C140" s="37">
        <v>17.4</v>
      </c>
      <c r="D140" s="62">
        <v>117.5</v>
      </c>
    </row>
    <row r="141" spans="1:4" ht="12.75">
      <c r="A141" s="32" t="s">
        <v>21</v>
      </c>
      <c r="B141" s="61">
        <v>133.1</v>
      </c>
      <c r="C141" s="37">
        <v>3.1</v>
      </c>
      <c r="D141" s="62">
        <v>26.4</v>
      </c>
    </row>
    <row r="142" spans="1:4" ht="12.75">
      <c r="A142" s="32" t="s">
        <v>22</v>
      </c>
      <c r="B142" s="61">
        <v>66.2</v>
      </c>
      <c r="C142" s="37">
        <v>1.7</v>
      </c>
      <c r="D142" s="62">
        <v>21.3</v>
      </c>
    </row>
    <row r="143" spans="1:4" ht="12.75">
      <c r="A143" s="32" t="s">
        <v>23</v>
      </c>
      <c r="B143" s="61">
        <v>17.7</v>
      </c>
      <c r="C143" s="37"/>
      <c r="D143" s="62">
        <v>0.4</v>
      </c>
    </row>
    <row r="144" spans="1:4" ht="12.75">
      <c r="A144" s="35" t="s">
        <v>24</v>
      </c>
      <c r="B144" s="63">
        <f>B130-B135</f>
        <v>41.09999999999991</v>
      </c>
      <c r="C144" s="36">
        <f>C130-C135</f>
        <v>-7.400000000000006</v>
      </c>
      <c r="D144" s="64">
        <f>D130-D135</f>
        <v>27.19999999999999</v>
      </c>
    </row>
    <row r="145" spans="1:4" ht="12.75">
      <c r="A145" s="35" t="s">
        <v>25</v>
      </c>
      <c r="B145" s="63">
        <f>B146+B147+B148</f>
        <v>71</v>
      </c>
      <c r="C145" s="36">
        <f>C146+C147+C148+C149</f>
        <v>7.5</v>
      </c>
      <c r="D145" s="64">
        <f>D146+D147+D148</f>
        <v>0</v>
      </c>
    </row>
    <row r="146" spans="1:4" ht="12.75">
      <c r="A146" s="32" t="s">
        <v>26</v>
      </c>
      <c r="B146" s="61">
        <v>71</v>
      </c>
      <c r="C146" s="37">
        <v>7.5</v>
      </c>
      <c r="D146" s="62"/>
    </row>
    <row r="147" spans="1:4" ht="12.75">
      <c r="A147" s="32" t="s">
        <v>27</v>
      </c>
      <c r="B147" s="61"/>
      <c r="C147" s="37"/>
      <c r="D147" s="62"/>
    </row>
    <row r="148" spans="1:4" ht="12.75">
      <c r="A148" s="32" t="s">
        <v>28</v>
      </c>
      <c r="B148" s="61"/>
      <c r="C148" s="37"/>
      <c r="D148" s="62"/>
    </row>
    <row r="149" spans="1:4" ht="12.75">
      <c r="A149" s="32"/>
      <c r="B149" s="61"/>
      <c r="C149" s="37"/>
      <c r="D149" s="62"/>
    </row>
    <row r="150" spans="1:4" ht="12.75">
      <c r="A150" s="35" t="s">
        <v>29</v>
      </c>
      <c r="B150" s="63">
        <f>B151+B152</f>
        <v>49.5</v>
      </c>
      <c r="C150" s="36">
        <f>C151+C152</f>
        <v>7.7</v>
      </c>
      <c r="D150" s="64">
        <f>D151+D152</f>
        <v>0.2</v>
      </c>
    </row>
    <row r="151" spans="1:4" ht="12.75">
      <c r="A151" s="32" t="s">
        <v>30</v>
      </c>
      <c r="B151" s="61">
        <v>48.4</v>
      </c>
      <c r="C151" s="37">
        <v>7.4</v>
      </c>
      <c r="D151" s="62"/>
    </row>
    <row r="152" spans="1:4" ht="12.75">
      <c r="A152" s="32" t="s">
        <v>31</v>
      </c>
      <c r="B152" s="61">
        <v>1.1</v>
      </c>
      <c r="C152" s="37">
        <v>0.3</v>
      </c>
      <c r="D152" s="62">
        <v>0.2</v>
      </c>
    </row>
    <row r="153" spans="1:4" ht="12.75">
      <c r="A153" s="35" t="s">
        <v>32</v>
      </c>
      <c r="B153" s="63">
        <f>B144+B145-B150</f>
        <v>62.59999999999991</v>
      </c>
      <c r="C153" s="36">
        <f>C144+C145-C150</f>
        <v>-7.600000000000006</v>
      </c>
      <c r="D153" s="64">
        <f>D144+D145-D150</f>
        <v>26.99999999999999</v>
      </c>
    </row>
    <row r="154" spans="1:4" ht="12.75">
      <c r="A154" s="35" t="s">
        <v>33</v>
      </c>
      <c r="B154" s="63">
        <f>B155+B156+B157+B158</f>
        <v>0.7</v>
      </c>
      <c r="C154" s="36">
        <f>C155+C156+C157+C158</f>
        <v>0.4</v>
      </c>
      <c r="D154" s="64">
        <f>D155+D156+D157+D158</f>
        <v>0.8</v>
      </c>
    </row>
    <row r="155" spans="1:4" ht="12.75">
      <c r="A155" s="38" t="s">
        <v>34</v>
      </c>
      <c r="B155" s="65"/>
      <c r="C155" s="122"/>
      <c r="D155" s="66"/>
    </row>
    <row r="156" spans="1:4" ht="12.75">
      <c r="A156" s="40" t="s">
        <v>35</v>
      </c>
      <c r="B156" s="67"/>
      <c r="C156" s="44"/>
      <c r="D156" s="68"/>
    </row>
    <row r="157" spans="1:4" ht="12.75">
      <c r="A157" s="32" t="s">
        <v>36</v>
      </c>
      <c r="B157" s="61"/>
      <c r="C157" s="37">
        <v>0.4</v>
      </c>
      <c r="D157" s="68"/>
    </row>
    <row r="158" spans="1:4" ht="12.75">
      <c r="A158" s="32" t="s">
        <v>37</v>
      </c>
      <c r="B158" s="61">
        <v>0.7</v>
      </c>
      <c r="C158" s="37"/>
      <c r="D158" s="62">
        <v>0.8</v>
      </c>
    </row>
    <row r="159" spans="1:4" ht="12.75">
      <c r="A159" s="35" t="s">
        <v>38</v>
      </c>
      <c r="B159" s="63">
        <f>+B161+B163+B164</f>
        <v>3.4</v>
      </c>
      <c r="C159" s="36">
        <f>C161+C163+C164</f>
        <v>0.1</v>
      </c>
      <c r="D159" s="64">
        <f>+D161+D163+D164</f>
        <v>0</v>
      </c>
    </row>
    <row r="160" spans="1:4" ht="12.75">
      <c r="A160" s="38" t="s">
        <v>39</v>
      </c>
      <c r="B160" s="65"/>
      <c r="C160" s="122"/>
      <c r="D160" s="66"/>
    </row>
    <row r="161" spans="1:4" ht="12.75">
      <c r="A161" s="40" t="s">
        <v>40</v>
      </c>
      <c r="B161" s="67"/>
      <c r="C161" s="44"/>
      <c r="D161" s="68"/>
    </row>
    <row r="162" spans="1:4" ht="12.75">
      <c r="A162" s="38" t="s">
        <v>41</v>
      </c>
      <c r="B162" s="65"/>
      <c r="C162" s="122"/>
      <c r="D162" s="144"/>
    </row>
    <row r="163" spans="1:4" ht="12.75">
      <c r="A163" s="40" t="s">
        <v>42</v>
      </c>
      <c r="B163" s="67">
        <v>0.6</v>
      </c>
      <c r="C163" s="44"/>
      <c r="D163" s="68"/>
    </row>
    <row r="164" spans="1:4" ht="12.75">
      <c r="A164" s="32" t="s">
        <v>37</v>
      </c>
      <c r="B164" s="61">
        <v>2.8</v>
      </c>
      <c r="C164" s="37">
        <v>0.1</v>
      </c>
      <c r="D164" s="68"/>
    </row>
    <row r="165" spans="1:4" ht="12.75">
      <c r="A165" s="32"/>
      <c r="B165" s="61"/>
      <c r="C165" s="37"/>
      <c r="D165" s="62"/>
    </row>
    <row r="166" spans="1:4" ht="12.75">
      <c r="A166" s="35" t="s">
        <v>43</v>
      </c>
      <c r="B166" s="63">
        <f>B153+B154-B159</f>
        <v>59.89999999999991</v>
      </c>
      <c r="C166" s="36">
        <f>C153+C154-C159</f>
        <v>-7.300000000000005</v>
      </c>
      <c r="D166" s="64">
        <f>D153+D154-D159</f>
        <v>27.79999999999999</v>
      </c>
    </row>
    <row r="167" spans="1:4" ht="12.75">
      <c r="A167" s="32"/>
      <c r="B167" s="69"/>
      <c r="C167" s="70"/>
      <c r="D167" s="62"/>
    </row>
    <row r="168" spans="1:4" ht="12.75">
      <c r="A168" s="35" t="s">
        <v>44</v>
      </c>
      <c r="B168" s="63"/>
      <c r="C168" s="36"/>
      <c r="D168" s="64"/>
    </row>
    <row r="169" spans="1:4" ht="12.75">
      <c r="A169" s="35" t="s">
        <v>45</v>
      </c>
      <c r="B169" s="63"/>
      <c r="C169" s="36"/>
      <c r="D169" s="64"/>
    </row>
    <row r="170" spans="1:4" ht="12.75">
      <c r="A170" s="35" t="s">
        <v>46</v>
      </c>
      <c r="B170" s="63">
        <f>B166+B168-B169</f>
        <v>59.89999999999991</v>
      </c>
      <c r="C170" s="36">
        <f>C166+C168-C169</f>
        <v>-7.300000000000005</v>
      </c>
      <c r="D170" s="64">
        <f>D166+D168-D169</f>
        <v>27.79999999999999</v>
      </c>
    </row>
    <row r="171" spans="1:4" ht="12.75">
      <c r="A171" s="32"/>
      <c r="B171" s="69"/>
      <c r="C171" s="70"/>
      <c r="D171" s="62"/>
    </row>
    <row r="172" spans="1:4" ht="12.75">
      <c r="A172" s="35" t="s">
        <v>47</v>
      </c>
      <c r="B172" s="63">
        <f>B173+B174</f>
        <v>23</v>
      </c>
      <c r="C172" s="36">
        <f>C173+C174</f>
        <v>0</v>
      </c>
      <c r="D172" s="64">
        <f>D173+D174</f>
        <v>9.5</v>
      </c>
    </row>
    <row r="173" spans="1:4" ht="12.75">
      <c r="A173" s="32" t="s">
        <v>48</v>
      </c>
      <c r="B173" s="70">
        <v>23</v>
      </c>
      <c r="C173" s="33"/>
      <c r="D173" s="62">
        <v>9.5</v>
      </c>
    </row>
    <row r="174" spans="1:4" ht="12.75">
      <c r="A174" s="32" t="s">
        <v>49</v>
      </c>
      <c r="B174" s="61"/>
      <c r="C174" s="37"/>
      <c r="D174" s="62"/>
    </row>
    <row r="175" spans="1:4" ht="12.75">
      <c r="A175" s="32"/>
      <c r="B175" s="69"/>
      <c r="C175" s="70"/>
      <c r="D175" s="62"/>
    </row>
    <row r="176" spans="1:4" ht="13.5" thickBot="1">
      <c r="A176" s="51" t="s">
        <v>50</v>
      </c>
      <c r="B176" s="71">
        <f>B166-B172</f>
        <v>36.89999999999991</v>
      </c>
      <c r="C176" s="52">
        <f>C166-C172</f>
        <v>-7.300000000000005</v>
      </c>
      <c r="D176" s="72">
        <f>D166-D172</f>
        <v>18.29999999999999</v>
      </c>
    </row>
    <row r="177" spans="1:4" ht="12.75">
      <c r="A177" s="256" t="s">
        <v>169</v>
      </c>
      <c r="B177" s="254"/>
      <c r="C177" s="256"/>
      <c r="D177" s="254"/>
    </row>
    <row r="178" spans="1:4" ht="12.75">
      <c r="A178" s="256" t="s">
        <v>54</v>
      </c>
      <c r="B178" s="256" t="s">
        <v>55</v>
      </c>
      <c r="C178" s="254" t="s">
        <v>55</v>
      </c>
      <c r="D178" s="260"/>
    </row>
    <row r="179" spans="1:4" ht="12" customHeight="1">
      <c r="A179" s="256" t="s">
        <v>56</v>
      </c>
      <c r="B179" s="260"/>
      <c r="C179" s="260"/>
      <c r="D179" s="261"/>
    </row>
    <row r="180" spans="1:4" ht="12" customHeight="1" thickBot="1">
      <c r="A180" s="249"/>
      <c r="B180" s="249"/>
      <c r="C180" s="249"/>
      <c r="D180" s="257"/>
    </row>
    <row r="181" spans="1:4" ht="36" customHeight="1">
      <c r="A181" s="73" t="s">
        <v>57</v>
      </c>
      <c r="B181" s="220" t="s">
        <v>1</v>
      </c>
      <c r="C181" s="153" t="s">
        <v>155</v>
      </c>
      <c r="D181" s="154" t="s">
        <v>153</v>
      </c>
    </row>
    <row r="182" spans="1:4" ht="12" customHeight="1">
      <c r="A182" s="221" t="s">
        <v>2</v>
      </c>
      <c r="B182" s="222"/>
      <c r="C182" s="223"/>
      <c r="D182" s="224"/>
    </row>
    <row r="183" spans="1:4" ht="12" customHeight="1">
      <c r="A183" s="225" t="s">
        <v>95</v>
      </c>
      <c r="B183" s="226">
        <f>SUM(B184:B187)</f>
        <v>27.3</v>
      </c>
      <c r="C183" s="112">
        <f>C184+C185+C186+C187</f>
        <v>41.2</v>
      </c>
      <c r="D183" s="227">
        <f>SUM(D184:D187)</f>
        <v>30.7</v>
      </c>
    </row>
    <row r="184" spans="1:4" ht="12" customHeight="1">
      <c r="A184" s="228" t="s">
        <v>96</v>
      </c>
      <c r="B184" s="229"/>
      <c r="C184" s="113"/>
      <c r="D184" s="210"/>
    </row>
    <row r="185" spans="1:4" ht="12" customHeight="1">
      <c r="A185" s="228" t="s">
        <v>97</v>
      </c>
      <c r="B185" s="230">
        <v>27.3</v>
      </c>
      <c r="C185" s="113">
        <v>41.2</v>
      </c>
      <c r="D185" s="148">
        <v>30.7</v>
      </c>
    </row>
    <row r="186" spans="1:4" ht="12" customHeight="1">
      <c r="A186" s="228" t="s">
        <v>98</v>
      </c>
      <c r="B186" s="231"/>
      <c r="C186" s="113"/>
      <c r="D186" s="148"/>
    </row>
    <row r="187" spans="1:4" ht="12" customHeight="1">
      <c r="A187" s="228" t="s">
        <v>99</v>
      </c>
      <c r="B187" s="231"/>
      <c r="C187" s="113"/>
      <c r="D187" s="148"/>
    </row>
    <row r="188" spans="1:4" ht="12" customHeight="1">
      <c r="A188" s="225" t="s">
        <v>100</v>
      </c>
      <c r="B188" s="23">
        <f>SUM(B189:B193)</f>
        <v>787.6</v>
      </c>
      <c r="C188" s="112">
        <f>SUM(C189:C193)</f>
        <v>658.8000000000001</v>
      </c>
      <c r="D188" s="139">
        <f>SUM(D189:D193)</f>
        <v>360.29999999999995</v>
      </c>
    </row>
    <row r="189" spans="1:4" ht="12" customHeight="1">
      <c r="A189" s="228" t="s">
        <v>101</v>
      </c>
      <c r="B189" s="231"/>
      <c r="C189" s="113">
        <v>29.4</v>
      </c>
      <c r="D189" s="148">
        <v>0.4</v>
      </c>
    </row>
    <row r="190" spans="1:4" ht="12" customHeight="1">
      <c r="A190" s="228" t="s">
        <v>102</v>
      </c>
      <c r="B190" s="231">
        <v>601.6</v>
      </c>
      <c r="C190" s="113">
        <v>519.7</v>
      </c>
      <c r="D190" s="148">
        <v>259.4</v>
      </c>
    </row>
    <row r="191" spans="1:4" ht="12" customHeight="1">
      <c r="A191" s="232" t="s">
        <v>144</v>
      </c>
      <c r="B191" s="231"/>
      <c r="C191" s="113"/>
      <c r="D191" s="148"/>
    </row>
    <row r="192" spans="1:4" ht="12.75">
      <c r="A192" s="228" t="s">
        <v>149</v>
      </c>
      <c r="B192" s="231"/>
      <c r="C192" s="113"/>
      <c r="D192" s="148"/>
    </row>
    <row r="193" spans="1:4" ht="12.75">
      <c r="A193" s="228" t="s">
        <v>150</v>
      </c>
      <c r="B193" s="231">
        <v>186</v>
      </c>
      <c r="C193" s="113">
        <v>109.7</v>
      </c>
      <c r="D193" s="148">
        <v>100.5</v>
      </c>
    </row>
    <row r="194" spans="1:4" ht="12.75">
      <c r="A194" s="225" t="s">
        <v>105</v>
      </c>
      <c r="B194" s="233">
        <f>SUM(B195:B196)</f>
        <v>1</v>
      </c>
      <c r="C194" s="202">
        <f>SUM(C195:C196)</f>
        <v>27.3</v>
      </c>
      <c r="D194" s="203">
        <f>SUM(D195:D196)</f>
        <v>29.7</v>
      </c>
    </row>
    <row r="195" spans="1:4" ht="12.75">
      <c r="A195" s="232" t="s">
        <v>138</v>
      </c>
      <c r="B195" s="231"/>
      <c r="C195" s="120"/>
      <c r="D195" s="148"/>
    </row>
    <row r="196" spans="1:4" ht="12.75">
      <c r="A196" s="232" t="s">
        <v>107</v>
      </c>
      <c r="B196" s="231">
        <v>1</v>
      </c>
      <c r="C196" s="113">
        <v>27.3</v>
      </c>
      <c r="D196" s="148">
        <v>29.7</v>
      </c>
    </row>
    <row r="197" spans="1:4" ht="12.75">
      <c r="A197" s="234" t="s">
        <v>5</v>
      </c>
      <c r="B197" s="16">
        <f>B183+B188+B194</f>
        <v>815.9</v>
      </c>
      <c r="C197" s="125">
        <f>C183+C188+C194</f>
        <v>727.3000000000001</v>
      </c>
      <c r="D197" s="135">
        <f>D183+D188+D194</f>
        <v>420.69999999999993</v>
      </c>
    </row>
    <row r="198" spans="1:4" ht="12.75">
      <c r="A198" s="221" t="s">
        <v>6</v>
      </c>
      <c r="B198" s="235"/>
      <c r="C198" s="204"/>
      <c r="D198" s="205"/>
    </row>
    <row r="199" spans="1:4" ht="12.75">
      <c r="A199" s="225" t="s">
        <v>139</v>
      </c>
      <c r="B199" s="236">
        <f>SUM(B200:B207)</f>
        <v>273.3</v>
      </c>
      <c r="C199" s="112">
        <f>SUM(C200:C207)</f>
        <v>128.5</v>
      </c>
      <c r="D199" s="139">
        <f>SUM(D200:D207)</f>
        <v>7.7999999999999545</v>
      </c>
    </row>
    <row r="200" spans="1:4" ht="12.75">
      <c r="A200" s="228" t="s">
        <v>109</v>
      </c>
      <c r="B200" s="231">
        <v>164</v>
      </c>
      <c r="C200" s="113">
        <v>164</v>
      </c>
      <c r="D200" s="148">
        <v>164</v>
      </c>
    </row>
    <row r="201" spans="1:4" ht="12.75">
      <c r="A201" s="228" t="s">
        <v>110</v>
      </c>
      <c r="B201" s="237"/>
      <c r="C201" s="120"/>
      <c r="D201" s="147"/>
    </row>
    <row r="202" spans="1:4" ht="12.75">
      <c r="A202" s="228" t="s">
        <v>111</v>
      </c>
      <c r="B202" s="231">
        <v>165</v>
      </c>
      <c r="C202" s="113"/>
      <c r="D202" s="148">
        <v>165</v>
      </c>
    </row>
    <row r="203" spans="1:4" ht="12.75">
      <c r="A203" s="228" t="s">
        <v>112</v>
      </c>
      <c r="B203" s="231"/>
      <c r="C203" s="121"/>
      <c r="D203" s="148"/>
    </row>
    <row r="204" spans="1:4" ht="12.75">
      <c r="A204" s="232" t="s">
        <v>113</v>
      </c>
      <c r="B204" s="238"/>
      <c r="C204" s="113"/>
      <c r="D204" s="207"/>
    </row>
    <row r="205" spans="1:4" ht="12.75">
      <c r="A205" s="232" t="s">
        <v>140</v>
      </c>
      <c r="B205" s="238"/>
      <c r="C205" s="113"/>
      <c r="D205" s="207"/>
    </row>
    <row r="206" spans="1:4" ht="12.75">
      <c r="A206" s="232" t="s">
        <v>115</v>
      </c>
      <c r="B206" s="237"/>
      <c r="C206" s="113">
        <v>-121.1</v>
      </c>
      <c r="D206" s="147">
        <v>-55.6</v>
      </c>
    </row>
    <row r="207" spans="1:4" ht="12.75">
      <c r="A207" s="218" t="s">
        <v>114</v>
      </c>
      <c r="B207" s="215">
        <v>-55.7</v>
      </c>
      <c r="C207" s="120">
        <v>85.6</v>
      </c>
      <c r="D207" s="219">
        <v>-265.6</v>
      </c>
    </row>
    <row r="208" spans="1:4" ht="12.75">
      <c r="A208" s="239" t="s">
        <v>123</v>
      </c>
      <c r="B208" s="23">
        <f>SUM(B209:B210)</f>
        <v>0</v>
      </c>
      <c r="C208" s="208">
        <f>C209+C210</f>
        <v>0</v>
      </c>
      <c r="D208" s="139">
        <f>SUM(D209:D210)</f>
        <v>0</v>
      </c>
    </row>
    <row r="209" spans="1:4" ht="12.75">
      <c r="A209" s="232" t="s">
        <v>124</v>
      </c>
      <c r="B209" s="238"/>
      <c r="C209" s="127"/>
      <c r="D209" s="207"/>
    </row>
    <row r="210" spans="1:4" ht="12.75">
      <c r="A210" s="232" t="s">
        <v>125</v>
      </c>
      <c r="B210" s="238"/>
      <c r="C210" s="127"/>
      <c r="D210" s="207"/>
    </row>
    <row r="211" spans="1:4" ht="12.75">
      <c r="A211" s="225" t="s">
        <v>126</v>
      </c>
      <c r="B211" s="23">
        <f>SUM(B212:B213)</f>
        <v>542.6</v>
      </c>
      <c r="C211" s="112">
        <f>SUM(C212:C213)</f>
        <v>598.8</v>
      </c>
      <c r="D211" s="139">
        <f>SUM(D212:D213)</f>
        <v>412.9</v>
      </c>
    </row>
    <row r="212" spans="1:4" ht="12.75">
      <c r="A212" s="228" t="s">
        <v>141</v>
      </c>
      <c r="B212" s="237">
        <v>542.6</v>
      </c>
      <c r="C212" s="113">
        <v>87.6</v>
      </c>
      <c r="D212" s="147"/>
    </row>
    <row r="213" spans="1:4" ht="12.75">
      <c r="A213" s="228" t="s">
        <v>142</v>
      </c>
      <c r="B213" s="237"/>
      <c r="C213" s="113">
        <v>511.2</v>
      </c>
      <c r="D213" s="147">
        <v>412.9</v>
      </c>
    </row>
    <row r="214" spans="1:4" ht="12.75">
      <c r="A214" s="225" t="s">
        <v>127</v>
      </c>
      <c r="B214" s="23"/>
      <c r="C214" s="208"/>
      <c r="D214" s="139"/>
    </row>
    <row r="215" spans="1:4" ht="13.5" thickBot="1">
      <c r="A215" s="240" t="s">
        <v>7</v>
      </c>
      <c r="B215" s="26">
        <f>B199+B208+B211+B214</f>
        <v>815.9000000000001</v>
      </c>
      <c r="C215" s="209">
        <f>+C199+C208+C211+C214</f>
        <v>727.3</v>
      </c>
      <c r="D215" s="140">
        <f>D199+D208+D211+D214</f>
        <v>420.69999999999993</v>
      </c>
    </row>
    <row r="216" spans="1:4" ht="12.75">
      <c r="A216" s="256" t="s">
        <v>173</v>
      </c>
      <c r="B216" s="256"/>
      <c r="C216" s="256"/>
      <c r="D216" s="254"/>
    </row>
    <row r="217" spans="1:4" ht="12.75">
      <c r="A217" s="256" t="s">
        <v>172</v>
      </c>
      <c r="B217" s="256"/>
      <c r="C217" s="256"/>
      <c r="D217" s="254"/>
    </row>
    <row r="218" spans="1:4" ht="12.75">
      <c r="A218" s="256" t="s">
        <v>58</v>
      </c>
      <c r="B218" s="256"/>
      <c r="C218" s="256"/>
      <c r="D218" s="254"/>
    </row>
    <row r="219" spans="1:4" ht="13.5" thickBot="1">
      <c r="A219" s="260"/>
      <c r="B219" s="260"/>
      <c r="C219" s="260"/>
      <c r="D219" s="261"/>
    </row>
    <row r="220" spans="1:4" ht="30" customHeight="1">
      <c r="A220" s="75" t="s">
        <v>178</v>
      </c>
      <c r="B220" s="241" t="s">
        <v>1</v>
      </c>
      <c r="C220" s="242" t="s">
        <v>155</v>
      </c>
      <c r="D220" s="243" t="s">
        <v>153</v>
      </c>
    </row>
    <row r="221" spans="1:4" ht="12.75">
      <c r="A221" s="79" t="s">
        <v>59</v>
      </c>
      <c r="B221" s="76">
        <f>B222+B223</f>
        <v>3734.7</v>
      </c>
      <c r="C221" s="124">
        <f>SUM(C222:C223)</f>
        <v>1569.4</v>
      </c>
      <c r="D221" s="146">
        <f>D222+D223</f>
        <v>1300.7</v>
      </c>
    </row>
    <row r="222" spans="1:4" ht="12.75">
      <c r="A222" s="232" t="s">
        <v>60</v>
      </c>
      <c r="B222" s="77">
        <v>3733.7</v>
      </c>
      <c r="C222" s="109">
        <v>1569.4</v>
      </c>
      <c r="D222" s="147">
        <v>1300.7</v>
      </c>
    </row>
    <row r="223" spans="1:4" ht="12.75">
      <c r="A223" s="232" t="s">
        <v>61</v>
      </c>
      <c r="B223" s="78">
        <v>1</v>
      </c>
      <c r="C223" s="113"/>
      <c r="D223" s="148"/>
    </row>
    <row r="224" spans="1:4" ht="12.75">
      <c r="A224" s="79" t="s">
        <v>62</v>
      </c>
      <c r="B224" s="76">
        <f>SUM(B225:B226)</f>
        <v>3156.5</v>
      </c>
      <c r="C224" s="125">
        <f>SUM(C225:C226)</f>
        <v>1197.2</v>
      </c>
      <c r="D224" s="146">
        <f>SUM(D225:D226)</f>
        <v>1259.7</v>
      </c>
    </row>
    <row r="225" spans="1:4" ht="12.75">
      <c r="A225" s="232" t="s">
        <v>63</v>
      </c>
      <c r="B225" s="80">
        <v>3155.5</v>
      </c>
      <c r="C225" s="113">
        <v>1197.2</v>
      </c>
      <c r="D225" s="149">
        <v>1259.7</v>
      </c>
    </row>
    <row r="226" spans="1:4" ht="12.75">
      <c r="A226" s="232" t="s">
        <v>64</v>
      </c>
      <c r="B226" s="78">
        <v>1</v>
      </c>
      <c r="C226" s="113"/>
      <c r="D226" s="148"/>
    </row>
    <row r="227" spans="1:4" ht="12.75">
      <c r="A227" s="79" t="s">
        <v>65</v>
      </c>
      <c r="B227" s="76">
        <f>B221-B224</f>
        <v>578.1999999999998</v>
      </c>
      <c r="C227" s="125">
        <f>C221-C224</f>
        <v>372.20000000000005</v>
      </c>
      <c r="D227" s="135">
        <f>D221-D224</f>
        <v>41</v>
      </c>
    </row>
    <row r="228" spans="1:4" ht="12.75">
      <c r="A228" s="232" t="s">
        <v>66</v>
      </c>
      <c r="B228" s="77"/>
      <c r="C228" s="120"/>
      <c r="D228" s="147"/>
    </row>
    <row r="229" spans="1:4" ht="12.75">
      <c r="A229" s="232" t="s">
        <v>67</v>
      </c>
      <c r="B229" s="77">
        <v>632.1</v>
      </c>
      <c r="C229" s="113">
        <v>293.2</v>
      </c>
      <c r="D229" s="147">
        <v>311.5</v>
      </c>
    </row>
    <row r="230" spans="1:4" ht="12.75">
      <c r="A230" s="79" t="s">
        <v>68</v>
      </c>
      <c r="B230" s="76">
        <v>-53.9</v>
      </c>
      <c r="C230" s="125">
        <f>C227-C228-C229</f>
        <v>79.00000000000006</v>
      </c>
      <c r="D230" s="135">
        <f>+D227-D228-D229</f>
        <v>-270.5</v>
      </c>
    </row>
    <row r="231" spans="1:4" ht="12.75">
      <c r="A231" s="232" t="s">
        <v>69</v>
      </c>
      <c r="B231" s="77">
        <v>0.4</v>
      </c>
      <c r="C231" s="113">
        <v>13.1</v>
      </c>
      <c r="D231" s="147">
        <v>3.1</v>
      </c>
    </row>
    <row r="232" spans="1:4" ht="12.75">
      <c r="A232" s="232" t="s">
        <v>70</v>
      </c>
      <c r="B232" s="77">
        <v>0.8</v>
      </c>
      <c r="C232" s="113"/>
      <c r="D232" s="147"/>
    </row>
    <row r="233" spans="1:4" ht="12.75">
      <c r="A233" s="79" t="s">
        <v>71</v>
      </c>
      <c r="B233" s="76">
        <v>-54.3</v>
      </c>
      <c r="C233" s="125">
        <f>C230+C231-C232</f>
        <v>92.10000000000005</v>
      </c>
      <c r="D233" s="135">
        <f>+D230+D231-D232</f>
        <v>-267.4</v>
      </c>
    </row>
    <row r="234" spans="1:4" ht="12.75">
      <c r="A234" s="232" t="s">
        <v>72</v>
      </c>
      <c r="B234" s="77"/>
      <c r="C234" s="120"/>
      <c r="D234" s="147"/>
    </row>
    <row r="235" spans="1:4" ht="12.75">
      <c r="A235" s="232" t="s">
        <v>73</v>
      </c>
      <c r="B235" s="77"/>
      <c r="C235" s="120"/>
      <c r="D235" s="147"/>
    </row>
    <row r="236" spans="1:4" ht="12.75">
      <c r="A236" s="232" t="s">
        <v>74</v>
      </c>
      <c r="B236" s="77">
        <v>6.7</v>
      </c>
      <c r="C236" s="113">
        <v>2.1</v>
      </c>
      <c r="D236" s="147">
        <v>2.2</v>
      </c>
    </row>
    <row r="237" spans="1:4" ht="12.75">
      <c r="A237" s="232" t="s">
        <v>75</v>
      </c>
      <c r="B237" s="77">
        <v>8.1</v>
      </c>
      <c r="C237" s="113">
        <v>0.2</v>
      </c>
      <c r="D237" s="147">
        <v>0.4</v>
      </c>
    </row>
    <row r="238" spans="1:4" ht="12.75">
      <c r="A238" s="79" t="s">
        <v>76</v>
      </c>
      <c r="B238" s="76">
        <v>-55.7</v>
      </c>
      <c r="C238" s="125">
        <f>C233+C234+C235+C236-C237</f>
        <v>94.00000000000004</v>
      </c>
      <c r="D238" s="135">
        <f>+D233+D234+D235+D236-D237</f>
        <v>-265.59999999999997</v>
      </c>
    </row>
    <row r="239" spans="1:4" ht="12.75">
      <c r="A239" s="79" t="s">
        <v>77</v>
      </c>
      <c r="B239" s="81"/>
      <c r="C239" s="125">
        <f>SUM(C240:C241)</f>
        <v>0</v>
      </c>
      <c r="D239" s="135">
        <v>0</v>
      </c>
    </row>
    <row r="240" spans="1:4" ht="12.75">
      <c r="A240" s="232" t="s">
        <v>78</v>
      </c>
      <c r="B240" s="77"/>
      <c r="C240" s="120"/>
      <c r="D240" s="147"/>
    </row>
    <row r="241" spans="1:4" ht="12.75">
      <c r="A241" s="232" t="s">
        <v>79</v>
      </c>
      <c r="B241" s="77"/>
      <c r="C241" s="120"/>
      <c r="D241" s="147"/>
    </row>
    <row r="242" spans="1:4" ht="12.75">
      <c r="A242" s="79" t="s">
        <v>80</v>
      </c>
      <c r="B242" s="76">
        <v>-55.7</v>
      </c>
      <c r="C242" s="125">
        <f>C238-C239</f>
        <v>94.00000000000004</v>
      </c>
      <c r="D242" s="135">
        <f>+D238+D240-D241</f>
        <v>-265.59999999999997</v>
      </c>
    </row>
    <row r="243" spans="1:4" ht="12.75">
      <c r="A243" s="232" t="s">
        <v>81</v>
      </c>
      <c r="B243" s="77"/>
      <c r="C243" s="120">
        <v>8.4</v>
      </c>
      <c r="D243" s="147"/>
    </row>
    <row r="244" spans="1:4" ht="12.75">
      <c r="A244" s="232" t="s">
        <v>82</v>
      </c>
      <c r="B244" s="77"/>
      <c r="C244" s="120"/>
      <c r="D244" s="147"/>
    </row>
    <row r="245" spans="1:4" ht="13.5" thickBot="1">
      <c r="A245" s="244" t="s">
        <v>83</v>
      </c>
      <c r="B245" s="82">
        <v>-55.7</v>
      </c>
      <c r="C245" s="126">
        <f>+C242-C243-C244</f>
        <v>85.60000000000004</v>
      </c>
      <c r="D245" s="140">
        <f>+D242-D243-D244</f>
        <v>-265.59999999999997</v>
      </c>
    </row>
    <row r="246" spans="1:4" ht="12.75">
      <c r="A246" s="250" t="s">
        <v>171</v>
      </c>
      <c r="B246" s="250"/>
      <c r="C246" s="251"/>
      <c r="D246" s="252"/>
    </row>
    <row r="247" spans="1:4" ht="12.75">
      <c r="A247" s="250" t="s">
        <v>84</v>
      </c>
      <c r="B247" s="250"/>
      <c r="C247" s="253"/>
      <c r="D247" s="252"/>
    </row>
    <row r="248" spans="1:4" ht="12.75">
      <c r="A248" s="250" t="s">
        <v>85</v>
      </c>
      <c r="B248" s="250"/>
      <c r="C248" s="251"/>
      <c r="D248" s="252"/>
    </row>
    <row r="249" spans="1:4" ht="13.5" customHeight="1" thickBot="1">
      <c r="A249" s="266"/>
      <c r="B249" s="266"/>
      <c r="C249" s="266"/>
      <c r="D249" s="255"/>
    </row>
    <row r="250" spans="1:4" ht="32.25" customHeight="1">
      <c r="A250" s="1" t="s">
        <v>87</v>
      </c>
      <c r="B250" s="2" t="s">
        <v>1</v>
      </c>
      <c r="C250" s="107" t="s">
        <v>155</v>
      </c>
      <c r="D250" s="3" t="s">
        <v>153</v>
      </c>
    </row>
    <row r="251" spans="1:4" ht="12" customHeight="1">
      <c r="A251" s="4" t="s">
        <v>2</v>
      </c>
      <c r="B251" s="74"/>
      <c r="C251" s="108"/>
      <c r="D251" s="145"/>
    </row>
    <row r="252" spans="1:4" ht="12" customHeight="1">
      <c r="A252" s="6" t="s">
        <v>95</v>
      </c>
      <c r="B252" s="54">
        <f>SUM(B253:B256)</f>
        <v>0.9</v>
      </c>
      <c r="C252" s="117">
        <f>SUM(C253:C256)</f>
        <v>5.4</v>
      </c>
      <c r="D252" s="142">
        <f>SUM(D253:D256)</f>
        <v>0.8</v>
      </c>
    </row>
    <row r="253" spans="1:4" ht="12" customHeight="1">
      <c r="A253" s="8" t="s">
        <v>96</v>
      </c>
      <c r="B253" s="9"/>
      <c r="C253" s="113"/>
      <c r="D253" s="132"/>
    </row>
    <row r="254" spans="1:4" ht="12" customHeight="1">
      <c r="A254" s="8" t="s">
        <v>97</v>
      </c>
      <c r="B254" s="10">
        <v>0.9</v>
      </c>
      <c r="C254" s="113">
        <v>5.4</v>
      </c>
      <c r="D254" s="133">
        <v>0.8</v>
      </c>
    </row>
    <row r="255" spans="1:4" ht="12" customHeight="1">
      <c r="A255" s="8" t="s">
        <v>98</v>
      </c>
      <c r="B255" s="11"/>
      <c r="C255" s="113"/>
      <c r="D255" s="133"/>
    </row>
    <row r="256" spans="1:4" ht="12" customHeight="1">
      <c r="A256" s="8" t="s">
        <v>99</v>
      </c>
      <c r="B256" s="11"/>
      <c r="C256" s="113"/>
      <c r="D256" s="133"/>
    </row>
    <row r="257" spans="1:4" ht="12" customHeight="1">
      <c r="A257" s="6" t="s">
        <v>100</v>
      </c>
      <c r="B257" s="12">
        <f>SUM(B258:B261)</f>
        <v>44.8</v>
      </c>
      <c r="C257" s="117">
        <f>SUM(C258:C261)</f>
        <v>76.8</v>
      </c>
      <c r="D257" s="134">
        <f>SUM(D258:D261)</f>
        <v>44.400000000000006</v>
      </c>
    </row>
    <row r="258" spans="1:4" ht="12" customHeight="1">
      <c r="A258" s="8" t="s">
        <v>101</v>
      </c>
      <c r="B258" s="11">
        <v>9.9</v>
      </c>
      <c r="C258" s="113">
        <v>4.5</v>
      </c>
      <c r="D258" s="133">
        <v>4.7</v>
      </c>
    </row>
    <row r="259" spans="1:4" ht="12" customHeight="1">
      <c r="A259" s="8" t="s">
        <v>102</v>
      </c>
      <c r="B259" s="11">
        <v>15.1</v>
      </c>
      <c r="C259" s="113">
        <v>22.4</v>
      </c>
      <c r="D259" s="133">
        <v>9.1</v>
      </c>
    </row>
    <row r="260" spans="1:4" ht="12" customHeight="1">
      <c r="A260" s="8" t="s">
        <v>103</v>
      </c>
      <c r="B260" s="11"/>
      <c r="C260" s="113"/>
      <c r="D260" s="133"/>
    </row>
    <row r="261" spans="1:4" ht="12" customHeight="1">
      <c r="A261" s="8" t="s">
        <v>104</v>
      </c>
      <c r="B261" s="11">
        <v>19.8</v>
      </c>
      <c r="C261" s="113">
        <v>49.9</v>
      </c>
      <c r="D261" s="133">
        <v>30.6</v>
      </c>
    </row>
    <row r="262" spans="1:4" ht="12.75">
      <c r="A262" s="6" t="s">
        <v>105</v>
      </c>
      <c r="B262" s="55">
        <f>SUM(B263:B264)</f>
        <v>0.3</v>
      </c>
      <c r="C262" s="202">
        <f>SUM(C263:C264)</f>
        <v>2.9</v>
      </c>
      <c r="D262" s="203">
        <f>SUM(D263:D264)</f>
        <v>0.4</v>
      </c>
    </row>
    <row r="263" spans="1:4" ht="12.75">
      <c r="A263" s="14" t="s">
        <v>138</v>
      </c>
      <c r="B263" s="11"/>
      <c r="C263" s="118"/>
      <c r="D263" s="133"/>
    </row>
    <row r="264" spans="1:4" ht="12.75">
      <c r="A264" s="14" t="s">
        <v>107</v>
      </c>
      <c r="B264" s="11">
        <v>0.3</v>
      </c>
      <c r="C264" s="113">
        <v>2.9</v>
      </c>
      <c r="D264" s="133">
        <v>0.4</v>
      </c>
    </row>
    <row r="265" spans="1:4" ht="12.75">
      <c r="A265" s="15" t="s">
        <v>5</v>
      </c>
      <c r="B265" s="16">
        <f>B252+B257+B262</f>
        <v>45.99999999999999</v>
      </c>
      <c r="C265" s="119">
        <f>C252+C257+C262</f>
        <v>85.10000000000001</v>
      </c>
      <c r="D265" s="135">
        <f>D252+D257+D262</f>
        <v>45.6</v>
      </c>
    </row>
    <row r="266" spans="1:4" ht="12.75">
      <c r="A266" s="4" t="s">
        <v>6</v>
      </c>
      <c r="B266" s="17"/>
      <c r="C266" s="155"/>
      <c r="D266" s="136"/>
    </row>
    <row r="267" spans="1:4" ht="12.75">
      <c r="A267" s="6" t="s">
        <v>139</v>
      </c>
      <c r="B267" s="18">
        <f>SUM(B268:B275)</f>
        <v>14.4</v>
      </c>
      <c r="C267" s="117">
        <f>SUM(C268:C275)</f>
        <v>23.2</v>
      </c>
      <c r="D267" s="134">
        <f>SUM(D268:D275)</f>
        <v>9.8</v>
      </c>
    </row>
    <row r="268" spans="1:4" ht="12.75">
      <c r="A268" s="8" t="s">
        <v>143</v>
      </c>
      <c r="B268" s="19">
        <v>7.5</v>
      </c>
      <c r="C268" s="113">
        <v>7.5</v>
      </c>
      <c r="D268" s="137">
        <v>7.5</v>
      </c>
    </row>
    <row r="269" spans="1:4" ht="12.75">
      <c r="A269" s="8" t="s">
        <v>110</v>
      </c>
      <c r="B269" s="19"/>
      <c r="C269" s="120"/>
      <c r="D269" s="137"/>
    </row>
    <row r="270" spans="1:4" ht="12.75">
      <c r="A270" s="8" t="s">
        <v>111</v>
      </c>
      <c r="B270" s="19"/>
      <c r="C270" s="113">
        <v>17.8</v>
      </c>
      <c r="D270" s="137">
        <v>6.9</v>
      </c>
    </row>
    <row r="271" spans="1:4" ht="12.75">
      <c r="A271" s="8" t="s">
        <v>112</v>
      </c>
      <c r="B271" s="11"/>
      <c r="C271" s="121"/>
      <c r="D271" s="133"/>
    </row>
    <row r="272" spans="1:4" ht="12.75">
      <c r="A272" s="14" t="s">
        <v>113</v>
      </c>
      <c r="B272" s="20"/>
      <c r="C272" s="123"/>
      <c r="D272" s="138"/>
    </row>
    <row r="273" spans="1:4" ht="12.75">
      <c r="A273" s="14" t="s">
        <v>140</v>
      </c>
      <c r="B273" s="20"/>
      <c r="C273" s="110"/>
      <c r="D273" s="138"/>
    </row>
    <row r="274" spans="1:4" ht="12.75">
      <c r="A274" s="14" t="s">
        <v>115</v>
      </c>
      <c r="B274" s="20"/>
      <c r="C274" s="110"/>
      <c r="D274" s="138"/>
    </row>
    <row r="275" spans="1:4" ht="12.75">
      <c r="A275" s="218" t="s">
        <v>114</v>
      </c>
      <c r="B275" s="215">
        <v>6.9</v>
      </c>
      <c r="C275" s="206">
        <v>-2.1</v>
      </c>
      <c r="D275" s="219">
        <v>-4.6</v>
      </c>
    </row>
    <row r="276" spans="1:4" ht="12.75">
      <c r="A276" s="21" t="s">
        <v>123</v>
      </c>
      <c r="B276" s="23">
        <f>SUM(B277:B278)</f>
        <v>0</v>
      </c>
      <c r="C276" s="111">
        <f>SUM(C277:C278)</f>
        <v>0</v>
      </c>
      <c r="D276" s="139">
        <f>SUM(D277:D278)</f>
        <v>0</v>
      </c>
    </row>
    <row r="277" spans="1:4" ht="12.75">
      <c r="A277" s="14" t="s">
        <v>124</v>
      </c>
      <c r="B277" s="20"/>
      <c r="C277" s="110"/>
      <c r="D277" s="138"/>
    </row>
    <row r="278" spans="1:4" ht="12.75">
      <c r="A278" s="14" t="s">
        <v>125</v>
      </c>
      <c r="B278" s="20"/>
      <c r="C278" s="110"/>
      <c r="D278" s="138"/>
    </row>
    <row r="279" spans="1:4" ht="12.75">
      <c r="A279" s="6" t="s">
        <v>126</v>
      </c>
      <c r="B279" s="23">
        <f>SUM(B280:B281)</f>
        <v>31.6</v>
      </c>
      <c r="C279" s="112">
        <f>SUM(C280:C281)</f>
        <v>61.9</v>
      </c>
      <c r="D279" s="139">
        <f>SUM(D280:D281)</f>
        <v>35.8</v>
      </c>
    </row>
    <row r="280" spans="1:4" ht="12.75">
      <c r="A280" s="8" t="s">
        <v>141</v>
      </c>
      <c r="B280" s="19"/>
      <c r="C280" s="113"/>
      <c r="D280" s="137"/>
    </row>
    <row r="281" spans="1:4" ht="12.75">
      <c r="A281" s="8" t="s">
        <v>142</v>
      </c>
      <c r="B281" s="19">
        <v>31.6</v>
      </c>
      <c r="C281" s="113">
        <v>61.9</v>
      </c>
      <c r="D281" s="137">
        <v>35.8</v>
      </c>
    </row>
    <row r="282" spans="1:4" ht="12.75">
      <c r="A282" s="6" t="s">
        <v>127</v>
      </c>
      <c r="B282" s="83"/>
      <c r="C282" s="111"/>
      <c r="D282" s="150"/>
    </row>
    <row r="283" spans="1:4" ht="13.5" thickBot="1">
      <c r="A283" s="25" t="s">
        <v>7</v>
      </c>
      <c r="B283" s="26">
        <f>B267+B276+B279+B282</f>
        <v>46</v>
      </c>
      <c r="C283" s="114">
        <f>C267+C276+C279+C282</f>
        <v>85.1</v>
      </c>
      <c r="D283" s="140">
        <f>D267+D276+D279+D282</f>
        <v>45.599999999999994</v>
      </c>
    </row>
    <row r="284" spans="1:4" ht="12.75">
      <c r="A284" s="256" t="s">
        <v>156</v>
      </c>
      <c r="B284" s="256"/>
      <c r="C284" s="256"/>
      <c r="D284" s="254"/>
    </row>
    <row r="285" spans="1:4" ht="12.75">
      <c r="A285" s="256" t="s">
        <v>88</v>
      </c>
      <c r="B285" s="256" t="s">
        <v>89</v>
      </c>
      <c r="C285" s="256" t="s">
        <v>89</v>
      </c>
      <c r="D285" s="254"/>
    </row>
    <row r="286" spans="1:4" ht="12.75">
      <c r="A286" s="256" t="s">
        <v>86</v>
      </c>
      <c r="B286" s="256"/>
      <c r="C286" s="256"/>
      <c r="D286" s="254"/>
    </row>
    <row r="287" spans="1:4" ht="13.5" thickBot="1">
      <c r="A287" s="264"/>
      <c r="B287" s="264"/>
      <c r="C287" s="249"/>
      <c r="D287" s="265"/>
    </row>
    <row r="288" spans="1:4" ht="36.75" customHeight="1">
      <c r="A288" s="106" t="s">
        <v>179</v>
      </c>
      <c r="B288" s="59" t="s">
        <v>1</v>
      </c>
      <c r="C288" s="151" t="s">
        <v>155</v>
      </c>
      <c r="D288" s="152" t="s">
        <v>153</v>
      </c>
    </row>
    <row r="289" spans="1:4" ht="12.75">
      <c r="A289" s="29" t="s">
        <v>10</v>
      </c>
      <c r="B289" s="60">
        <f>B290+B291+B292+B293</f>
        <v>462.6</v>
      </c>
      <c r="C289" s="30">
        <f>C290+C291+C292+C293</f>
        <v>224.6</v>
      </c>
      <c r="D289" s="143">
        <f>D290+D291+D292+D293</f>
        <v>188.4</v>
      </c>
    </row>
    <row r="290" spans="1:4" ht="12.75">
      <c r="A290" s="32" t="s">
        <v>11</v>
      </c>
      <c r="B290" s="61">
        <v>420.3</v>
      </c>
      <c r="C290" s="37">
        <v>205.9</v>
      </c>
      <c r="D290" s="62">
        <v>170.5</v>
      </c>
    </row>
    <row r="291" spans="1:4" ht="12.75">
      <c r="A291" s="32" t="s">
        <v>12</v>
      </c>
      <c r="B291" s="61"/>
      <c r="C291" s="37"/>
      <c r="D291" s="62"/>
    </row>
    <row r="292" spans="1:4" ht="12.75">
      <c r="A292" s="32" t="s">
        <v>13</v>
      </c>
      <c r="B292" s="61">
        <v>42.3</v>
      </c>
      <c r="C292" s="37">
        <v>18.7</v>
      </c>
      <c r="D292" s="62">
        <v>17.9</v>
      </c>
    </row>
    <row r="293" spans="1:4" ht="12.75">
      <c r="A293" s="32" t="s">
        <v>14</v>
      </c>
      <c r="B293" s="61"/>
      <c r="C293" s="37"/>
      <c r="D293" s="62"/>
    </row>
    <row r="294" spans="1:4" ht="12.75">
      <c r="A294" s="35" t="s">
        <v>15</v>
      </c>
      <c r="B294" s="63">
        <f>SUM(B295:B302)</f>
        <v>456.3999999999999</v>
      </c>
      <c r="C294" s="36">
        <f>C295+C296+C297+C298++C299+C300+C301+C302</f>
        <v>226.99999999999997</v>
      </c>
      <c r="D294" s="64">
        <f>SUM(D295:D302)</f>
        <v>193.5</v>
      </c>
    </row>
    <row r="295" spans="1:4" ht="12.75">
      <c r="A295" s="32" t="s">
        <v>16</v>
      </c>
      <c r="B295" s="50">
        <v>25.6</v>
      </c>
      <c r="C295" s="37">
        <v>11.3</v>
      </c>
      <c r="D295" s="141">
        <v>10.6</v>
      </c>
    </row>
    <row r="296" spans="1:4" ht="12.75">
      <c r="A296" s="32" t="s">
        <v>17</v>
      </c>
      <c r="B296" s="61">
        <v>146</v>
      </c>
      <c r="C296" s="37">
        <v>72.1</v>
      </c>
      <c r="D296" s="62">
        <v>52.3</v>
      </c>
    </row>
    <row r="297" spans="1:4" ht="12.75">
      <c r="A297" s="32" t="s">
        <v>18</v>
      </c>
      <c r="B297" s="61">
        <v>81.3</v>
      </c>
      <c r="C297" s="37">
        <v>33.1</v>
      </c>
      <c r="D297" s="62">
        <v>23.3</v>
      </c>
    </row>
    <row r="298" spans="1:4" ht="12.75">
      <c r="A298" s="32" t="s">
        <v>19</v>
      </c>
      <c r="B298" s="61"/>
      <c r="C298" s="37"/>
      <c r="D298" s="62"/>
    </row>
    <row r="299" spans="1:4" ht="12.75">
      <c r="A299" s="32" t="s">
        <v>20</v>
      </c>
      <c r="B299" s="61">
        <v>131.7</v>
      </c>
      <c r="C299" s="37">
        <v>85.5</v>
      </c>
      <c r="D299" s="62">
        <v>81.7</v>
      </c>
    </row>
    <row r="300" spans="1:4" ht="12.75">
      <c r="A300" s="32" t="s">
        <v>21</v>
      </c>
      <c r="B300" s="61">
        <v>65.6</v>
      </c>
      <c r="C300" s="37">
        <v>19.7</v>
      </c>
      <c r="D300" s="62">
        <v>21</v>
      </c>
    </row>
    <row r="301" spans="1:4" ht="12.75">
      <c r="A301" s="32" t="s">
        <v>22</v>
      </c>
      <c r="B301" s="61">
        <v>0.8</v>
      </c>
      <c r="C301" s="85">
        <v>0.1</v>
      </c>
      <c r="D301" s="62">
        <v>0.1</v>
      </c>
    </row>
    <row r="302" spans="1:4" ht="12.75">
      <c r="A302" s="32" t="s">
        <v>23</v>
      </c>
      <c r="B302" s="61">
        <v>5.4</v>
      </c>
      <c r="C302" s="37">
        <v>5.2</v>
      </c>
      <c r="D302" s="62">
        <v>4.5</v>
      </c>
    </row>
    <row r="303" spans="1:4" ht="12.75">
      <c r="A303" s="35" t="s">
        <v>24</v>
      </c>
      <c r="B303" s="63">
        <f>B289-B294</f>
        <v>6.200000000000102</v>
      </c>
      <c r="C303" s="36">
        <f>C289-C294</f>
        <v>-2.3999999999999773</v>
      </c>
      <c r="D303" s="64">
        <f>D289-D294</f>
        <v>-5.099999999999994</v>
      </c>
    </row>
    <row r="304" spans="1:4" ht="12.75">
      <c r="A304" s="35" t="s">
        <v>25</v>
      </c>
      <c r="B304" s="63">
        <f>B305+B306+B307</f>
        <v>0</v>
      </c>
      <c r="C304" s="36">
        <f>C305+C306+C307+C308</f>
        <v>0</v>
      </c>
      <c r="D304" s="64">
        <f>D305+D306+D307</f>
        <v>0</v>
      </c>
    </row>
    <row r="305" spans="1:4" ht="12.75">
      <c r="A305" s="32" t="s">
        <v>26</v>
      </c>
      <c r="B305" s="61"/>
      <c r="C305" s="37"/>
      <c r="D305" s="62"/>
    </row>
    <row r="306" spans="1:4" ht="12.75">
      <c r="A306" s="32" t="s">
        <v>27</v>
      </c>
      <c r="B306" s="61"/>
      <c r="C306" s="37"/>
      <c r="D306" s="62"/>
    </row>
    <row r="307" spans="1:4" ht="12.75">
      <c r="A307" s="32" t="s">
        <v>28</v>
      </c>
      <c r="B307" s="61"/>
      <c r="C307" s="37"/>
      <c r="D307" s="62"/>
    </row>
    <row r="308" spans="1:4" ht="12.75">
      <c r="A308" s="32"/>
      <c r="B308" s="61"/>
      <c r="C308" s="37"/>
      <c r="D308" s="62"/>
    </row>
    <row r="309" spans="1:4" ht="12.75">
      <c r="A309" s="35" t="s">
        <v>29</v>
      </c>
      <c r="B309" s="63">
        <f>B310+B311</f>
        <v>0</v>
      </c>
      <c r="C309" s="36">
        <f>C310+C311</f>
        <v>0</v>
      </c>
      <c r="D309" s="64">
        <f>D310+D311</f>
        <v>0</v>
      </c>
    </row>
    <row r="310" spans="1:4" ht="12.75">
      <c r="A310" s="32" t="s">
        <v>30</v>
      </c>
      <c r="B310" s="61"/>
      <c r="C310" s="37"/>
      <c r="D310" s="62"/>
    </row>
    <row r="311" spans="1:4" ht="12.75">
      <c r="A311" s="32" t="s">
        <v>31</v>
      </c>
      <c r="B311" s="61"/>
      <c r="C311" s="37"/>
      <c r="D311" s="62"/>
    </row>
    <row r="312" spans="1:4" ht="12.75">
      <c r="A312" s="35" t="s">
        <v>32</v>
      </c>
      <c r="B312" s="63">
        <f>B303+B304-B309</f>
        <v>6.200000000000102</v>
      </c>
      <c r="C312" s="36">
        <f>C303+C304-C309</f>
        <v>-2.3999999999999773</v>
      </c>
      <c r="D312" s="64">
        <f>D303+D304-D309</f>
        <v>-5.099999999999994</v>
      </c>
    </row>
    <row r="313" spans="1:4" ht="12.75">
      <c r="A313" s="35" t="s">
        <v>33</v>
      </c>
      <c r="B313" s="63">
        <f>B314+B315+B316+B317</f>
        <v>3.6</v>
      </c>
      <c r="C313" s="36">
        <f>C314+C315+C316+C317</f>
        <v>0.3</v>
      </c>
      <c r="D313" s="64">
        <f>D314+D315+D316+D317</f>
        <v>0.5</v>
      </c>
    </row>
    <row r="314" spans="1:4" ht="12.75">
      <c r="A314" s="38" t="s">
        <v>34</v>
      </c>
      <c r="B314" s="65"/>
      <c r="C314" s="122"/>
      <c r="D314" s="144"/>
    </row>
    <row r="315" spans="1:4" ht="12.75">
      <c r="A315" s="40" t="s">
        <v>35</v>
      </c>
      <c r="B315" s="67"/>
      <c r="C315" s="44"/>
      <c r="D315" s="68"/>
    </row>
    <row r="316" spans="1:4" ht="12.75">
      <c r="A316" s="32" t="s">
        <v>36</v>
      </c>
      <c r="B316" s="61">
        <v>1.8</v>
      </c>
      <c r="C316" s="37">
        <v>0.3</v>
      </c>
      <c r="D316" s="68">
        <v>0.5</v>
      </c>
    </row>
    <row r="317" spans="1:4" ht="12.75">
      <c r="A317" s="32" t="s">
        <v>37</v>
      </c>
      <c r="B317" s="61">
        <v>1.8</v>
      </c>
      <c r="C317" s="37"/>
      <c r="D317" s="62"/>
    </row>
    <row r="318" spans="1:4" ht="12.75">
      <c r="A318" s="35" t="s">
        <v>38</v>
      </c>
      <c r="B318" s="63">
        <f>+B320+B322+B323</f>
        <v>0</v>
      </c>
      <c r="C318" s="36">
        <f>C320+C322+C323</f>
        <v>0</v>
      </c>
      <c r="D318" s="64">
        <f>+D320+D322+D323</f>
        <v>0</v>
      </c>
    </row>
    <row r="319" spans="1:4" ht="12.75">
      <c r="A319" s="38" t="s">
        <v>39</v>
      </c>
      <c r="B319" s="65"/>
      <c r="C319" s="122"/>
      <c r="D319" s="144"/>
    </row>
    <row r="320" spans="1:4" ht="12.75">
      <c r="A320" s="40" t="s">
        <v>40</v>
      </c>
      <c r="B320" s="67"/>
      <c r="C320" s="44"/>
      <c r="D320" s="68"/>
    </row>
    <row r="321" spans="1:4" ht="12.75">
      <c r="A321" s="38" t="s">
        <v>41</v>
      </c>
      <c r="B321" s="65"/>
      <c r="C321" s="122"/>
      <c r="D321" s="144"/>
    </row>
    <row r="322" spans="1:4" ht="12.75">
      <c r="A322" s="40" t="s">
        <v>42</v>
      </c>
      <c r="B322" s="67"/>
      <c r="C322" s="44"/>
      <c r="D322" s="68"/>
    </row>
    <row r="323" spans="1:4" ht="12.75">
      <c r="A323" s="32" t="s">
        <v>37</v>
      </c>
      <c r="B323" s="61"/>
      <c r="C323" s="37"/>
      <c r="D323" s="68"/>
    </row>
    <row r="324" spans="1:4" ht="12.75">
      <c r="A324" s="32"/>
      <c r="B324" s="61"/>
      <c r="C324" s="37"/>
      <c r="D324" s="62"/>
    </row>
    <row r="325" spans="1:4" ht="12.75">
      <c r="A325" s="35" t="s">
        <v>43</v>
      </c>
      <c r="B325" s="63">
        <f>B312+B313-B318</f>
        <v>9.800000000000102</v>
      </c>
      <c r="C325" s="36">
        <f>C312+C313-C318</f>
        <v>-2.0999999999999774</v>
      </c>
      <c r="D325" s="64">
        <f>D312+D313-D318</f>
        <v>-4.599999999999994</v>
      </c>
    </row>
    <row r="326" spans="1:4" ht="12.75">
      <c r="A326" s="32"/>
      <c r="B326" s="69"/>
      <c r="C326" s="70"/>
      <c r="D326" s="62"/>
    </row>
    <row r="327" spans="1:4" ht="12.75">
      <c r="A327" s="35" t="s">
        <v>44</v>
      </c>
      <c r="B327" s="63"/>
      <c r="C327" s="36"/>
      <c r="D327" s="64"/>
    </row>
    <row r="328" spans="1:4" ht="12.75">
      <c r="A328" s="35" t="s">
        <v>45</v>
      </c>
      <c r="B328" s="63"/>
      <c r="C328" s="36"/>
      <c r="D328" s="64"/>
    </row>
    <row r="329" spans="1:4" ht="12.75">
      <c r="A329" s="35" t="s">
        <v>46</v>
      </c>
      <c r="B329" s="63">
        <f>B325+B327-B328</f>
        <v>9.800000000000102</v>
      </c>
      <c r="C329" s="36">
        <f>C325+C327-C328</f>
        <v>-2.0999999999999774</v>
      </c>
      <c r="D329" s="64">
        <f>D325+D327-D328</f>
        <v>-4.599999999999994</v>
      </c>
    </row>
    <row r="330" spans="1:4" ht="12.75">
      <c r="A330" s="32"/>
      <c r="B330" s="69"/>
      <c r="C330" s="70"/>
      <c r="D330" s="62"/>
    </row>
    <row r="331" spans="1:4" ht="12.75">
      <c r="A331" s="35" t="s">
        <v>47</v>
      </c>
      <c r="B331" s="63">
        <f>B332+B333</f>
        <v>2.9</v>
      </c>
      <c r="C331" s="36">
        <f>C332+C333</f>
        <v>0</v>
      </c>
      <c r="D331" s="64">
        <f>D332+D333</f>
        <v>0</v>
      </c>
    </row>
    <row r="332" spans="1:4" ht="12.75">
      <c r="A332" s="32" t="s">
        <v>48</v>
      </c>
      <c r="B332" s="70">
        <v>2.9</v>
      </c>
      <c r="C332" s="33"/>
      <c r="D332" s="62"/>
    </row>
    <row r="333" spans="1:4" ht="12.75">
      <c r="A333" s="32" t="s">
        <v>49</v>
      </c>
      <c r="B333" s="61"/>
      <c r="C333" s="37"/>
      <c r="D333" s="62"/>
    </row>
    <row r="334" spans="1:4" ht="12.75">
      <c r="A334" s="32"/>
      <c r="B334" s="69"/>
      <c r="C334" s="70"/>
      <c r="D334" s="62"/>
    </row>
    <row r="335" spans="1:4" ht="13.5" thickBot="1">
      <c r="A335" s="51" t="s">
        <v>50</v>
      </c>
      <c r="B335" s="71">
        <f>B325-B331</f>
        <v>6.900000000000102</v>
      </c>
      <c r="C335" s="52">
        <f>C325-C331</f>
        <v>-2.0999999999999774</v>
      </c>
      <c r="D335" s="72">
        <f>D325-D331</f>
        <v>-4.599999999999994</v>
      </c>
    </row>
    <row r="336" spans="1:4" ht="12.75">
      <c r="A336" s="256" t="s">
        <v>157</v>
      </c>
      <c r="B336" s="256"/>
      <c r="C336" s="256"/>
      <c r="D336" s="254"/>
    </row>
    <row r="337" spans="1:4" ht="12.75">
      <c r="A337" s="256" t="s">
        <v>90</v>
      </c>
      <c r="B337" s="256"/>
      <c r="C337" s="256"/>
      <c r="D337" s="254"/>
    </row>
    <row r="338" spans="1:4" ht="12.75">
      <c r="A338" s="256" t="s">
        <v>91</v>
      </c>
      <c r="B338" s="260"/>
      <c r="C338" s="260"/>
      <c r="D338" s="261"/>
    </row>
    <row r="339" spans="1:4" ht="13.5" thickBot="1">
      <c r="A339" s="262"/>
      <c r="B339" s="262"/>
      <c r="C339" s="262"/>
      <c r="D339" s="263"/>
    </row>
    <row r="340" spans="1:4" ht="36" customHeight="1">
      <c r="A340" s="1" t="s">
        <v>182</v>
      </c>
      <c r="B340" s="2" t="s">
        <v>1</v>
      </c>
      <c r="C340" s="107" t="s">
        <v>155</v>
      </c>
      <c r="D340" s="3" t="s">
        <v>153</v>
      </c>
    </row>
    <row r="341" spans="1:4" ht="12.75">
      <c r="A341" s="4" t="s">
        <v>2</v>
      </c>
      <c r="B341" s="74"/>
      <c r="C341" s="108"/>
      <c r="D341" s="145"/>
    </row>
    <row r="342" spans="1:4" ht="12.75">
      <c r="A342" s="6" t="s">
        <v>95</v>
      </c>
      <c r="B342" s="54">
        <f>SUM(B343:B346)</f>
        <v>4.3</v>
      </c>
      <c r="C342" s="117">
        <f>SUM(C343:C346)</f>
        <v>3.1</v>
      </c>
      <c r="D342" s="142">
        <f>SUM(D343:D346)</f>
        <v>3.7</v>
      </c>
    </row>
    <row r="343" spans="1:4" ht="12.75">
      <c r="A343" s="8" t="s">
        <v>96</v>
      </c>
      <c r="B343" s="9">
        <v>4.3</v>
      </c>
      <c r="C343" s="113">
        <v>3.1</v>
      </c>
      <c r="D343" s="210">
        <v>3.7</v>
      </c>
    </row>
    <row r="344" spans="1:4" ht="12.75">
      <c r="A344" s="8" t="s">
        <v>97</v>
      </c>
      <c r="B344" s="10"/>
      <c r="C344" s="113"/>
      <c r="D344" s="133"/>
    </row>
    <row r="345" spans="1:4" ht="12.75">
      <c r="A345" s="8" t="s">
        <v>98</v>
      </c>
      <c r="B345" s="11"/>
      <c r="C345" s="113"/>
      <c r="D345" s="133"/>
    </row>
    <row r="346" spans="1:4" ht="12.75">
      <c r="A346" s="8" t="s">
        <v>99</v>
      </c>
      <c r="B346" s="11"/>
      <c r="C346" s="113"/>
      <c r="D346" s="133"/>
    </row>
    <row r="347" spans="1:4" ht="12.75">
      <c r="A347" s="6" t="s">
        <v>100</v>
      </c>
      <c r="B347" s="12">
        <f>SUM(B348:B351)</f>
        <v>566.3</v>
      </c>
      <c r="C347" s="117">
        <f>SUM(C348:C351)</f>
        <v>157</v>
      </c>
      <c r="D347" s="134">
        <f>SUM(D348:D351)</f>
        <v>319.5</v>
      </c>
    </row>
    <row r="348" spans="1:4" ht="12.75">
      <c r="A348" s="8" t="s">
        <v>101</v>
      </c>
      <c r="B348" s="11"/>
      <c r="C348" s="113"/>
      <c r="D348" s="133"/>
    </row>
    <row r="349" spans="1:4" ht="12.75">
      <c r="A349" s="8" t="s">
        <v>102</v>
      </c>
      <c r="B349" s="11">
        <v>254.6</v>
      </c>
      <c r="C349" s="113">
        <v>18.8</v>
      </c>
      <c r="D349" s="133">
        <v>17.7</v>
      </c>
    </row>
    <row r="350" spans="1:4" ht="12.75">
      <c r="A350" s="8" t="s">
        <v>103</v>
      </c>
      <c r="B350" s="11"/>
      <c r="C350" s="113"/>
      <c r="D350" s="133"/>
    </row>
    <row r="351" spans="1:4" ht="12.75">
      <c r="A351" s="8" t="s">
        <v>104</v>
      </c>
      <c r="B351" s="11">
        <v>311.7</v>
      </c>
      <c r="C351" s="113">
        <v>138.2</v>
      </c>
      <c r="D351" s="133">
        <v>301.8</v>
      </c>
    </row>
    <row r="352" spans="1:4" ht="12.75">
      <c r="A352" s="6" t="s">
        <v>105</v>
      </c>
      <c r="B352" s="55">
        <f>SUM(B353:B354)</f>
        <v>0</v>
      </c>
      <c r="C352" s="202">
        <f>SUM(C353:C354)</f>
        <v>0</v>
      </c>
      <c r="D352" s="203">
        <f>SUM(D353:D354)</f>
        <v>0</v>
      </c>
    </row>
    <row r="353" spans="1:4" ht="12.75">
      <c r="A353" s="14" t="s">
        <v>138</v>
      </c>
      <c r="B353" s="11"/>
      <c r="C353" s="120"/>
      <c r="D353" s="148"/>
    </row>
    <row r="354" spans="1:4" ht="12.75">
      <c r="A354" s="14" t="s">
        <v>107</v>
      </c>
      <c r="B354" s="11"/>
      <c r="C354" s="113"/>
      <c r="D354" s="148"/>
    </row>
    <row r="355" spans="1:4" ht="12.75">
      <c r="A355" s="15" t="s">
        <v>5</v>
      </c>
      <c r="B355" s="16">
        <f>B342+B347+B352</f>
        <v>570.5999999999999</v>
      </c>
      <c r="C355" s="125">
        <f>C342+C347+C352</f>
        <v>160.1</v>
      </c>
      <c r="D355" s="135">
        <f>D342+D347+D352</f>
        <v>323.2</v>
      </c>
    </row>
    <row r="356" spans="1:4" ht="12.75">
      <c r="A356" s="4" t="s">
        <v>6</v>
      </c>
      <c r="B356" s="17"/>
      <c r="C356" s="204"/>
      <c r="D356" s="205"/>
    </row>
    <row r="357" spans="1:4" ht="12.75">
      <c r="A357" s="6" t="s">
        <v>139</v>
      </c>
      <c r="B357" s="18">
        <f>SUM(B358:B365)</f>
        <v>411.9</v>
      </c>
      <c r="C357" s="112">
        <f>SUM(C358:C365)</f>
        <v>157.6</v>
      </c>
      <c r="D357" s="139">
        <f>SUM(D358:D365)</f>
        <v>177.20000000000002</v>
      </c>
    </row>
    <row r="358" spans="1:4" ht="12.75">
      <c r="A358" s="8" t="s">
        <v>109</v>
      </c>
      <c r="B358" s="19">
        <v>16.7</v>
      </c>
      <c r="C358" s="113">
        <v>16.7</v>
      </c>
      <c r="D358" s="147">
        <v>16.7</v>
      </c>
    </row>
    <row r="359" spans="1:4" ht="12.75">
      <c r="A359" s="8" t="s">
        <v>110</v>
      </c>
      <c r="B359" s="19"/>
      <c r="C359" s="120"/>
      <c r="D359" s="147"/>
    </row>
    <row r="360" spans="1:4" ht="12.75">
      <c r="A360" s="8" t="s">
        <v>111</v>
      </c>
      <c r="B360" s="19">
        <v>358.5</v>
      </c>
      <c r="C360" s="113">
        <v>146.3</v>
      </c>
      <c r="D360" s="147">
        <v>240.9</v>
      </c>
    </row>
    <row r="361" spans="1:4" ht="12.75">
      <c r="A361" s="8" t="s">
        <v>112</v>
      </c>
      <c r="B361" s="11"/>
      <c r="C361" s="121"/>
      <c r="D361" s="148"/>
    </row>
    <row r="362" spans="1:4" ht="12.75">
      <c r="A362" s="14" t="s">
        <v>113</v>
      </c>
      <c r="B362" s="20"/>
      <c r="C362" s="206"/>
      <c r="D362" s="207"/>
    </row>
    <row r="363" spans="1:4" ht="12.75">
      <c r="A363" s="14" t="s">
        <v>147</v>
      </c>
      <c r="B363" s="20"/>
      <c r="C363" s="127"/>
      <c r="D363" s="207"/>
    </row>
    <row r="364" spans="1:4" ht="12.75">
      <c r="A364" s="14" t="s">
        <v>146</v>
      </c>
      <c r="B364" s="20"/>
      <c r="C364" s="127"/>
      <c r="D364" s="207"/>
    </row>
    <row r="365" spans="1:4" ht="12.75">
      <c r="A365" s="218" t="s">
        <v>145</v>
      </c>
      <c r="B365" s="215">
        <v>36.7</v>
      </c>
      <c r="C365" s="206">
        <v>-5.4</v>
      </c>
      <c r="D365" s="219">
        <v>-80.4</v>
      </c>
    </row>
    <row r="366" spans="1:4" ht="12.75">
      <c r="A366" s="21" t="s">
        <v>123</v>
      </c>
      <c r="B366" s="23">
        <f>SUM(B367:B368)</f>
        <v>0</v>
      </c>
      <c r="C366" s="208">
        <f>SUM(C367:C368)</f>
        <v>0</v>
      </c>
      <c r="D366" s="139">
        <f>SUM(D367:D368)</f>
        <v>0</v>
      </c>
    </row>
    <row r="367" spans="1:4" ht="12.75">
      <c r="A367" s="14" t="s">
        <v>124</v>
      </c>
      <c r="B367" s="20"/>
      <c r="C367" s="127"/>
      <c r="D367" s="207"/>
    </row>
    <row r="368" spans="1:4" ht="12.75">
      <c r="A368" s="14" t="s">
        <v>125</v>
      </c>
      <c r="B368" s="20"/>
      <c r="C368" s="127"/>
      <c r="D368" s="207"/>
    </row>
    <row r="369" spans="1:4" ht="12.75">
      <c r="A369" s="6" t="s">
        <v>126</v>
      </c>
      <c r="B369" s="23">
        <f>SUM(B370:B371)</f>
        <v>156.8</v>
      </c>
      <c r="C369" s="112">
        <f>SUM(C370:C371)</f>
        <v>2.5</v>
      </c>
      <c r="D369" s="139">
        <f>SUM(D370:D371)</f>
        <v>146</v>
      </c>
    </row>
    <row r="370" spans="1:4" ht="12.75">
      <c r="A370" s="8" t="s">
        <v>141</v>
      </c>
      <c r="B370" s="19"/>
      <c r="C370" s="113"/>
      <c r="D370" s="147"/>
    </row>
    <row r="371" spans="1:4" ht="12.75">
      <c r="A371" s="8" t="s">
        <v>142</v>
      </c>
      <c r="B371" s="19">
        <v>156.8</v>
      </c>
      <c r="C371" s="113">
        <v>2.5</v>
      </c>
      <c r="D371" s="148">
        <v>146</v>
      </c>
    </row>
    <row r="372" spans="1:4" ht="12.75">
      <c r="A372" s="6" t="s">
        <v>127</v>
      </c>
      <c r="B372" s="86">
        <v>1.9</v>
      </c>
      <c r="C372" s="208">
        <v>0</v>
      </c>
      <c r="D372" s="139">
        <v>0</v>
      </c>
    </row>
    <row r="373" spans="1:4" ht="13.5" thickBot="1">
      <c r="A373" s="25" t="s">
        <v>7</v>
      </c>
      <c r="B373" s="26">
        <f>B357+B366+B369+B372</f>
        <v>570.6</v>
      </c>
      <c r="C373" s="209">
        <f>C357+C366+C369+C372</f>
        <v>160.1</v>
      </c>
      <c r="D373" s="140">
        <f>D357+D366+D369+D372</f>
        <v>323.20000000000005</v>
      </c>
    </row>
    <row r="374" spans="1:4" ht="12.75">
      <c r="A374" s="256" t="s">
        <v>160</v>
      </c>
      <c r="B374" s="254"/>
      <c r="C374" s="256"/>
      <c r="D374" s="254"/>
    </row>
    <row r="375" spans="1:4" ht="12.75">
      <c r="A375" s="256" t="s">
        <v>161</v>
      </c>
      <c r="B375" s="256"/>
      <c r="C375" s="256"/>
      <c r="D375" s="254"/>
    </row>
    <row r="376" spans="1:4" ht="12.75">
      <c r="A376" s="256" t="s">
        <v>92</v>
      </c>
      <c r="B376" s="256"/>
      <c r="C376" s="256"/>
      <c r="D376" s="254"/>
    </row>
    <row r="377" spans="1:4" ht="13.5" thickBot="1">
      <c r="A377" s="258"/>
      <c r="B377" s="258"/>
      <c r="C377" s="258"/>
      <c r="D377" s="259"/>
    </row>
    <row r="378" spans="1:4" ht="36" customHeight="1">
      <c r="A378" s="84" t="s">
        <v>180</v>
      </c>
      <c r="B378" s="59" t="s">
        <v>1</v>
      </c>
      <c r="C378" s="151" t="s">
        <v>155</v>
      </c>
      <c r="D378" s="152" t="s">
        <v>153</v>
      </c>
    </row>
    <row r="379" spans="1:4" ht="12.75">
      <c r="A379" s="29" t="s">
        <v>10</v>
      </c>
      <c r="B379" s="60">
        <f>B380+B381+B382+B383</f>
        <v>1121.2</v>
      </c>
      <c r="C379" s="30">
        <f>C380+C381+C382+C383</f>
        <v>0</v>
      </c>
      <c r="D379" s="143">
        <f>D380+D381+D382+D383</f>
        <v>1.8</v>
      </c>
    </row>
    <row r="380" spans="1:4" ht="12.75">
      <c r="A380" s="32" t="s">
        <v>11</v>
      </c>
      <c r="B380" s="61">
        <v>1102.5</v>
      </c>
      <c r="C380" s="37"/>
      <c r="D380" s="62">
        <v>1.8</v>
      </c>
    </row>
    <row r="381" spans="1:4" ht="12.75">
      <c r="A381" s="32" t="s">
        <v>93</v>
      </c>
      <c r="B381" s="61">
        <v>18.7</v>
      </c>
      <c r="C381" s="37"/>
      <c r="D381" s="62"/>
    </row>
    <row r="382" spans="1:4" ht="12.75">
      <c r="A382" s="32" t="s">
        <v>13</v>
      </c>
      <c r="B382" s="61"/>
      <c r="C382" s="37"/>
      <c r="D382" s="62"/>
    </row>
    <row r="383" spans="1:4" ht="12.75">
      <c r="A383" s="32" t="s">
        <v>14</v>
      </c>
      <c r="B383" s="61"/>
      <c r="C383" s="37"/>
      <c r="D383" s="62"/>
    </row>
    <row r="384" spans="1:4" ht="12.75">
      <c r="A384" s="35" t="s">
        <v>15</v>
      </c>
      <c r="B384" s="63">
        <f>B386+B385+B387+B388+B389+B390+B391+B392</f>
        <v>1121.3999999999999</v>
      </c>
      <c r="C384" s="36">
        <f>C385+C386+C387+C388++C389+C390+C391+C392</f>
        <v>17</v>
      </c>
      <c r="D384" s="64">
        <f>D386+D385+D387+D388+D389+D390+D391+D392</f>
        <v>99.19999999999999</v>
      </c>
    </row>
    <row r="385" spans="1:4" ht="12.75">
      <c r="A385" s="32" t="s">
        <v>16</v>
      </c>
      <c r="B385" s="50"/>
      <c r="C385" s="37"/>
      <c r="D385" s="141"/>
    </row>
    <row r="386" spans="1:4" ht="12.75">
      <c r="A386" s="32" t="s">
        <v>17</v>
      </c>
      <c r="B386" s="61">
        <v>2.5</v>
      </c>
      <c r="C386" s="37">
        <v>0.2</v>
      </c>
      <c r="D386" s="62">
        <v>0.5</v>
      </c>
    </row>
    <row r="387" spans="1:4" ht="12.75">
      <c r="A387" s="32" t="s">
        <v>18</v>
      </c>
      <c r="B387" s="61">
        <v>861.6</v>
      </c>
      <c r="C387" s="37">
        <v>2.5</v>
      </c>
      <c r="D387" s="62">
        <v>4</v>
      </c>
    </row>
    <row r="388" spans="1:4" ht="12.75">
      <c r="A388" s="32" t="s">
        <v>19</v>
      </c>
      <c r="B388" s="61">
        <v>0.1</v>
      </c>
      <c r="C388" s="37">
        <v>0.2</v>
      </c>
      <c r="D388" s="62"/>
    </row>
    <row r="389" spans="1:4" ht="12.75">
      <c r="A389" s="32" t="s">
        <v>20</v>
      </c>
      <c r="B389" s="61">
        <v>137.3</v>
      </c>
      <c r="C389" s="37">
        <v>14</v>
      </c>
      <c r="D389" s="62">
        <v>60</v>
      </c>
    </row>
    <row r="390" spans="1:4" ht="12.75">
      <c r="A390" s="32" t="s">
        <v>21</v>
      </c>
      <c r="B390" s="61">
        <v>45.3</v>
      </c>
      <c r="C390" s="37"/>
      <c r="D390" s="62">
        <v>8.6</v>
      </c>
    </row>
    <row r="391" spans="1:4" ht="12.75">
      <c r="A391" s="32" t="s">
        <v>22</v>
      </c>
      <c r="B391" s="61">
        <v>2</v>
      </c>
      <c r="C391" s="85">
        <v>0.1</v>
      </c>
      <c r="D391" s="62">
        <v>0.6</v>
      </c>
    </row>
    <row r="392" spans="1:4" ht="12.75">
      <c r="A392" s="32" t="s">
        <v>23</v>
      </c>
      <c r="B392" s="61">
        <v>72.6</v>
      </c>
      <c r="C392" s="37"/>
      <c r="D392" s="62">
        <v>25.5</v>
      </c>
    </row>
    <row r="393" spans="1:4" ht="12.75">
      <c r="A393" s="35" t="s">
        <v>24</v>
      </c>
      <c r="B393" s="63">
        <f>B379-B384</f>
        <v>-0.1999999999998181</v>
      </c>
      <c r="C393" s="36">
        <f>C379-C384</f>
        <v>-17</v>
      </c>
      <c r="D393" s="64">
        <f>D379-D384</f>
        <v>-97.39999999999999</v>
      </c>
    </row>
    <row r="394" spans="1:4" ht="12.75">
      <c r="A394" s="35" t="s">
        <v>25</v>
      </c>
      <c r="B394" s="63">
        <f>B395+B396+B397</f>
        <v>0</v>
      </c>
      <c r="C394" s="36">
        <f>C395+C396+C397+C398</f>
        <v>0</v>
      </c>
      <c r="D394" s="64">
        <f>D395+D396+D397</f>
        <v>0</v>
      </c>
    </row>
    <row r="395" spans="1:4" ht="12.75">
      <c r="A395" s="32" t="s">
        <v>26</v>
      </c>
      <c r="B395" s="61"/>
      <c r="C395" s="37"/>
      <c r="D395" s="62"/>
    </row>
    <row r="396" spans="1:4" ht="12.75">
      <c r="A396" s="32" t="s">
        <v>27</v>
      </c>
      <c r="B396" s="61"/>
      <c r="C396" s="37"/>
      <c r="D396" s="62"/>
    </row>
    <row r="397" spans="1:4" ht="12.75">
      <c r="A397" s="32" t="s">
        <v>28</v>
      </c>
      <c r="B397" s="61"/>
      <c r="C397" s="37"/>
      <c r="D397" s="62"/>
    </row>
    <row r="398" spans="1:4" ht="12.75">
      <c r="A398" s="32"/>
      <c r="B398" s="61"/>
      <c r="C398" s="37"/>
      <c r="D398" s="62"/>
    </row>
    <row r="399" spans="1:4" ht="12.75">
      <c r="A399" s="35" t="s">
        <v>29</v>
      </c>
      <c r="B399" s="63">
        <f>B400+B401</f>
        <v>0.1</v>
      </c>
      <c r="C399" s="36">
        <f>C400+C401</f>
        <v>0</v>
      </c>
      <c r="D399" s="64">
        <f>D400+D401</f>
        <v>0</v>
      </c>
    </row>
    <row r="400" spans="1:4" ht="12.75">
      <c r="A400" s="32" t="s">
        <v>30</v>
      </c>
      <c r="B400" s="61"/>
      <c r="C400" s="37"/>
      <c r="D400" s="62"/>
    </row>
    <row r="401" spans="1:4" ht="12.75">
      <c r="A401" s="32" t="s">
        <v>31</v>
      </c>
      <c r="B401" s="61">
        <v>0.1</v>
      </c>
      <c r="C401" s="37"/>
      <c r="D401" s="62"/>
    </row>
    <row r="402" spans="1:4" ht="12.75">
      <c r="A402" s="35" t="s">
        <v>32</v>
      </c>
      <c r="B402" s="63">
        <f>B393+B394-B399</f>
        <v>-0.2999999999998181</v>
      </c>
      <c r="C402" s="36">
        <f>C393+C394-C399</f>
        <v>-17</v>
      </c>
      <c r="D402" s="64">
        <f>D393+D394-D399</f>
        <v>-97.39999999999999</v>
      </c>
    </row>
    <row r="403" spans="1:4" ht="12.75">
      <c r="A403" s="35" t="s">
        <v>33</v>
      </c>
      <c r="B403" s="63">
        <f>B404+B405+B406+B407</f>
        <v>66.7</v>
      </c>
      <c r="C403" s="36">
        <f>C404+C405+C406+C407</f>
        <v>11.6</v>
      </c>
      <c r="D403" s="64">
        <f>D404+D405+D406+D407</f>
        <v>17.5</v>
      </c>
    </row>
    <row r="404" spans="1:4" ht="12.75">
      <c r="A404" s="38" t="s">
        <v>34</v>
      </c>
      <c r="B404" s="65"/>
      <c r="C404" s="122"/>
      <c r="D404" s="66"/>
    </row>
    <row r="405" spans="1:4" ht="12.75">
      <c r="A405" s="40" t="s">
        <v>35</v>
      </c>
      <c r="B405" s="67"/>
      <c r="C405" s="44"/>
      <c r="D405" s="68"/>
    </row>
    <row r="406" spans="1:4" ht="12.75">
      <c r="A406" s="32" t="s">
        <v>36</v>
      </c>
      <c r="B406" s="61">
        <v>37.7</v>
      </c>
      <c r="C406" s="37">
        <v>11.6</v>
      </c>
      <c r="D406" s="62">
        <v>17.5</v>
      </c>
    </row>
    <row r="407" spans="1:4" ht="12.75">
      <c r="A407" s="32" t="s">
        <v>37</v>
      </c>
      <c r="B407" s="61">
        <v>29</v>
      </c>
      <c r="C407" s="37"/>
      <c r="D407" s="62"/>
    </row>
    <row r="408" spans="1:4" ht="12.75">
      <c r="A408" s="35" t="s">
        <v>38</v>
      </c>
      <c r="B408" s="63">
        <f>+B410+B412+B413</f>
        <v>8.8</v>
      </c>
      <c r="C408" s="36">
        <f>C410+C412+C413</f>
        <v>0</v>
      </c>
      <c r="D408" s="64">
        <f>+D410+D412+D413</f>
        <v>0.5</v>
      </c>
    </row>
    <row r="409" spans="1:4" ht="12.75">
      <c r="A409" s="38" t="s">
        <v>39</v>
      </c>
      <c r="B409" s="65"/>
      <c r="C409" s="122"/>
      <c r="D409" s="66"/>
    </row>
    <row r="410" spans="1:4" ht="12.75">
      <c r="A410" s="40" t="s">
        <v>40</v>
      </c>
      <c r="B410" s="67"/>
      <c r="C410" s="44"/>
      <c r="D410" s="144"/>
    </row>
    <row r="411" spans="1:4" ht="12.75">
      <c r="A411" s="38" t="s">
        <v>41</v>
      </c>
      <c r="B411" s="65"/>
      <c r="C411" s="122"/>
      <c r="D411" s="66"/>
    </row>
    <row r="412" spans="1:4" ht="12.75">
      <c r="A412" s="40" t="s">
        <v>42</v>
      </c>
      <c r="B412" s="67"/>
      <c r="C412" s="44"/>
      <c r="D412" s="68"/>
    </row>
    <row r="413" spans="1:4" ht="12.75">
      <c r="A413" s="32" t="s">
        <v>37</v>
      </c>
      <c r="B413" s="61">
        <v>8.8</v>
      </c>
      <c r="C413" s="37"/>
      <c r="D413" s="68">
        <v>0.5</v>
      </c>
    </row>
    <row r="414" spans="1:4" ht="12.75">
      <c r="A414" s="32"/>
      <c r="B414" s="61"/>
      <c r="C414" s="37"/>
      <c r="D414" s="62"/>
    </row>
    <row r="415" spans="1:4" ht="12.75">
      <c r="A415" s="35" t="s">
        <v>43</v>
      </c>
      <c r="B415" s="63">
        <f>B402+B403-B408</f>
        <v>57.60000000000019</v>
      </c>
      <c r="C415" s="36">
        <f>C402+C403-C408</f>
        <v>-5.4</v>
      </c>
      <c r="D415" s="64">
        <f>D402+D403-D408</f>
        <v>-80.39999999999999</v>
      </c>
    </row>
    <row r="416" spans="1:4" ht="12.75">
      <c r="A416" s="32"/>
      <c r="B416" s="69"/>
      <c r="C416" s="70"/>
      <c r="D416" s="62"/>
    </row>
    <row r="417" spans="1:4" ht="12.75">
      <c r="A417" s="35" t="s">
        <v>44</v>
      </c>
      <c r="B417" s="63"/>
      <c r="C417" s="36"/>
      <c r="D417" s="64"/>
    </row>
    <row r="418" spans="1:4" ht="12.75">
      <c r="A418" s="35" t="s">
        <v>45</v>
      </c>
      <c r="B418" s="63"/>
      <c r="C418" s="36"/>
      <c r="D418" s="64"/>
    </row>
    <row r="419" spans="1:4" ht="12.75">
      <c r="A419" s="35" t="s">
        <v>46</v>
      </c>
      <c r="B419" s="63">
        <f>B415+B417-B418</f>
        <v>57.60000000000019</v>
      </c>
      <c r="C419" s="36">
        <f>C415+C417-C418</f>
        <v>-5.4</v>
      </c>
      <c r="D419" s="64">
        <f>D415+D417-D418</f>
        <v>-80.39999999999999</v>
      </c>
    </row>
    <row r="420" spans="1:4" ht="12.75">
      <c r="A420" s="32"/>
      <c r="B420" s="69"/>
      <c r="C420" s="70"/>
      <c r="D420" s="62"/>
    </row>
    <row r="421" spans="1:4" ht="12.75">
      <c r="A421" s="35" t="s">
        <v>47</v>
      </c>
      <c r="B421" s="63">
        <f>B422+B423</f>
        <v>20.9</v>
      </c>
      <c r="C421" s="36">
        <f>C422+C423</f>
        <v>0</v>
      </c>
      <c r="D421" s="64">
        <f>D422+D423</f>
        <v>0</v>
      </c>
    </row>
    <row r="422" spans="1:4" ht="12.75">
      <c r="A422" s="32" t="s">
        <v>48</v>
      </c>
      <c r="B422" s="70">
        <v>20.9</v>
      </c>
      <c r="C422" s="33"/>
      <c r="D422" s="62"/>
    </row>
    <row r="423" spans="1:4" ht="12.75">
      <c r="A423" s="32" t="s">
        <v>49</v>
      </c>
      <c r="B423" s="61"/>
      <c r="C423" s="37"/>
      <c r="D423" s="62"/>
    </row>
    <row r="424" spans="1:4" ht="12.75">
      <c r="A424" s="32"/>
      <c r="B424" s="69"/>
      <c r="C424" s="70"/>
      <c r="D424" s="62"/>
    </row>
    <row r="425" spans="1:4" ht="13.5" thickBot="1">
      <c r="A425" s="51" t="s">
        <v>50</v>
      </c>
      <c r="B425" s="71">
        <f>B415-B421</f>
        <v>36.700000000000195</v>
      </c>
      <c r="C425" s="52">
        <f>C415-C421</f>
        <v>-5.4</v>
      </c>
      <c r="D425" s="72">
        <f>D415-D421</f>
        <v>-80.39999999999999</v>
      </c>
    </row>
    <row r="426" spans="1:4" ht="12.75">
      <c r="A426" s="256" t="s">
        <v>158</v>
      </c>
      <c r="B426" s="256"/>
      <c r="C426" s="256"/>
      <c r="D426" s="254"/>
    </row>
    <row r="427" spans="1:4" ht="12.75">
      <c r="A427" s="256" t="s">
        <v>159</v>
      </c>
      <c r="B427" s="256"/>
      <c r="C427" s="256"/>
      <c r="D427" s="254"/>
    </row>
    <row r="428" spans="1:4" ht="12.75">
      <c r="A428" s="256" t="s">
        <v>86</v>
      </c>
      <c r="B428" s="256"/>
      <c r="C428" s="256"/>
      <c r="D428" s="254"/>
    </row>
    <row r="429" spans="1:4" ht="13.5" thickBot="1">
      <c r="A429" s="249"/>
      <c r="B429" s="249"/>
      <c r="C429" s="249"/>
      <c r="D429" s="257"/>
    </row>
    <row r="430" spans="1:4" ht="36.75" customHeight="1">
      <c r="A430" s="95" t="s">
        <v>94</v>
      </c>
      <c r="B430" s="96" t="s">
        <v>1</v>
      </c>
      <c r="C430" s="153" t="s">
        <v>155</v>
      </c>
      <c r="D430" s="154" t="s">
        <v>153</v>
      </c>
    </row>
    <row r="431" spans="1:4" ht="12.75">
      <c r="A431" s="92" t="s">
        <v>2</v>
      </c>
      <c r="B431" s="93"/>
      <c r="C431" s="128"/>
      <c r="D431" s="94"/>
    </row>
    <row r="432" spans="1:4" ht="12.75">
      <c r="A432" s="88" t="s">
        <v>95</v>
      </c>
      <c r="B432" s="97">
        <f>SUM(B433:B436)</f>
        <v>426.6</v>
      </c>
      <c r="C432" s="129">
        <f>SUM(C433:C436)</f>
        <v>418.6</v>
      </c>
      <c r="D432" s="103">
        <f>SUM(D433:D436)</f>
        <v>412.1</v>
      </c>
    </row>
    <row r="433" spans="1:4" ht="12.75">
      <c r="A433" s="32" t="s">
        <v>96</v>
      </c>
      <c r="B433" s="98">
        <v>3.3</v>
      </c>
      <c r="C433" s="116"/>
      <c r="D433" s="34">
        <v>0.8</v>
      </c>
    </row>
    <row r="434" spans="1:4" ht="12.75">
      <c r="A434" s="32" t="s">
        <v>97</v>
      </c>
      <c r="B434" s="98">
        <v>423.3</v>
      </c>
      <c r="C434" s="116">
        <v>418.6</v>
      </c>
      <c r="D434" s="34">
        <v>411.3</v>
      </c>
    </row>
    <row r="435" spans="1:4" ht="12.75">
      <c r="A435" s="32" t="s">
        <v>98</v>
      </c>
      <c r="B435" s="98"/>
      <c r="C435" s="116"/>
      <c r="D435" s="34"/>
    </row>
    <row r="436" spans="1:4" ht="12.75">
      <c r="A436" s="32" t="s">
        <v>99</v>
      </c>
      <c r="B436" s="98"/>
      <c r="C436" s="116"/>
      <c r="D436" s="34"/>
    </row>
    <row r="437" spans="1:4" ht="12.75">
      <c r="A437" s="88" t="s">
        <v>100</v>
      </c>
      <c r="B437" s="97">
        <f>SUM(B438:B441)</f>
        <v>418.6</v>
      </c>
      <c r="C437" s="129">
        <f>SUM(C438:C441)</f>
        <v>333.1</v>
      </c>
      <c r="D437" s="103">
        <f>SUM(D438:D441)</f>
        <v>377.40000000000003</v>
      </c>
    </row>
    <row r="438" spans="1:4" ht="12.75">
      <c r="A438" s="32" t="s">
        <v>101</v>
      </c>
      <c r="B438" s="98"/>
      <c r="C438" s="116">
        <v>6</v>
      </c>
      <c r="D438" s="34">
        <v>16.7</v>
      </c>
    </row>
    <row r="439" spans="1:4" ht="12.75">
      <c r="A439" s="32" t="s">
        <v>102</v>
      </c>
      <c r="B439" s="98">
        <v>234.1</v>
      </c>
      <c r="C439" s="116">
        <v>319.3</v>
      </c>
      <c r="D439" s="34">
        <v>331.1</v>
      </c>
    </row>
    <row r="440" spans="1:4" ht="12.75">
      <c r="A440" s="32" t="s">
        <v>103</v>
      </c>
      <c r="B440" s="98"/>
      <c r="C440" s="116"/>
      <c r="D440" s="34"/>
    </row>
    <row r="441" spans="1:4" ht="12.75">
      <c r="A441" s="32" t="s">
        <v>104</v>
      </c>
      <c r="B441" s="98">
        <v>184.5</v>
      </c>
      <c r="C441" s="116">
        <v>7.8</v>
      </c>
      <c r="D441" s="34">
        <v>29.6</v>
      </c>
    </row>
    <row r="442" spans="1:4" ht="12.75">
      <c r="A442" s="88" t="s">
        <v>105</v>
      </c>
      <c r="B442" s="97">
        <f>SUM(B443:B444)</f>
        <v>0.8</v>
      </c>
      <c r="C442" s="129">
        <f>SUM(C443:C444)</f>
        <v>2.9</v>
      </c>
      <c r="D442" s="103">
        <f>SUM(D443:D444)</f>
        <v>2.9</v>
      </c>
    </row>
    <row r="443" spans="1:4" ht="12.75">
      <c r="A443" s="32" t="s">
        <v>3</v>
      </c>
      <c r="B443" s="98"/>
      <c r="C443" s="116"/>
      <c r="D443" s="34"/>
    </row>
    <row r="444" spans="1:4" ht="12.75">
      <c r="A444" s="32" t="s">
        <v>4</v>
      </c>
      <c r="B444" s="98">
        <v>0.8</v>
      </c>
      <c r="C444" s="116">
        <v>2.9</v>
      </c>
      <c r="D444" s="34">
        <v>2.9</v>
      </c>
    </row>
    <row r="445" spans="1:4" ht="12.75">
      <c r="A445" s="35" t="s">
        <v>5</v>
      </c>
      <c r="B445" s="99">
        <f>B432+B437+B442</f>
        <v>846</v>
      </c>
      <c r="C445" s="115">
        <f>+C432+C437+C442</f>
        <v>754.6</v>
      </c>
      <c r="D445" s="31">
        <f>D432+D437+D442</f>
        <v>792.4</v>
      </c>
    </row>
    <row r="446" spans="1:4" ht="12.75">
      <c r="A446" s="91" t="s">
        <v>6</v>
      </c>
      <c r="B446" s="100"/>
      <c r="C446" s="130"/>
      <c r="D446" s="104"/>
    </row>
    <row r="447" spans="1:4" ht="12.75">
      <c r="A447" s="88" t="s">
        <v>139</v>
      </c>
      <c r="B447" s="97">
        <f>SUM(B448:B455)</f>
        <v>135</v>
      </c>
      <c r="C447" s="129">
        <f>SUM(C448:C455)</f>
        <v>83.50000000000001</v>
      </c>
      <c r="D447" s="103">
        <f>SUM(D448:D455)</f>
        <v>113.60000000000001</v>
      </c>
    </row>
    <row r="448" spans="1:4" ht="12.75">
      <c r="A448" s="32" t="s">
        <v>109</v>
      </c>
      <c r="B448" s="98">
        <v>10</v>
      </c>
      <c r="C448" s="116">
        <v>10</v>
      </c>
      <c r="D448" s="34">
        <v>10</v>
      </c>
    </row>
    <row r="449" spans="1:4" ht="12.75">
      <c r="A449" s="32" t="s">
        <v>110</v>
      </c>
      <c r="B449" s="98"/>
      <c r="C449" s="116"/>
      <c r="D449" s="34"/>
    </row>
    <row r="450" spans="1:4" ht="12.75">
      <c r="A450" s="32" t="s">
        <v>116</v>
      </c>
      <c r="B450" s="98">
        <v>112.8</v>
      </c>
      <c r="C450" s="116">
        <v>143.4</v>
      </c>
      <c r="D450" s="34">
        <v>114.6</v>
      </c>
    </row>
    <row r="451" spans="1:4" ht="12.75">
      <c r="A451" s="32" t="s">
        <v>112</v>
      </c>
      <c r="B451" s="98">
        <v>10.3</v>
      </c>
      <c r="C451" s="116">
        <v>10.3</v>
      </c>
      <c r="D451" s="34">
        <v>10.3</v>
      </c>
    </row>
    <row r="452" spans="1:4" ht="12.75">
      <c r="A452" s="32" t="s">
        <v>113</v>
      </c>
      <c r="B452" s="98"/>
      <c r="C452" s="116"/>
      <c r="D452" s="34"/>
    </row>
    <row r="453" spans="1:4" ht="12.75">
      <c r="A453" s="32" t="s">
        <v>140</v>
      </c>
      <c r="B453" s="98"/>
      <c r="C453" s="116"/>
      <c r="D453" s="34"/>
    </row>
    <row r="454" spans="1:4" ht="12.75">
      <c r="A454" s="32" t="s">
        <v>115</v>
      </c>
      <c r="B454" s="98"/>
      <c r="C454" s="116"/>
      <c r="D454" s="34"/>
    </row>
    <row r="455" spans="1:4" ht="12.75">
      <c r="A455" s="245" t="s">
        <v>114</v>
      </c>
      <c r="B455" s="246">
        <v>1.9</v>
      </c>
      <c r="C455" s="247">
        <v>-80.2</v>
      </c>
      <c r="D455" s="248">
        <v>-21.3</v>
      </c>
    </row>
    <row r="456" spans="1:4" ht="12.75">
      <c r="A456" s="88" t="s">
        <v>123</v>
      </c>
      <c r="B456" s="97">
        <f>SUM(B457:B458)</f>
        <v>0</v>
      </c>
      <c r="C456" s="129">
        <f>SUM(C457:C458)</f>
        <v>0</v>
      </c>
      <c r="D456" s="103">
        <f>SUM(D457:D458)</f>
        <v>0</v>
      </c>
    </row>
    <row r="457" spans="1:4" ht="12.75">
      <c r="A457" s="32" t="s">
        <v>124</v>
      </c>
      <c r="B457" s="98"/>
      <c r="C457" s="116"/>
      <c r="D457" s="34"/>
    </row>
    <row r="458" spans="1:4" ht="12.75">
      <c r="A458" s="89" t="s">
        <v>125</v>
      </c>
      <c r="B458" s="101"/>
      <c r="C458" s="131"/>
      <c r="D458" s="105"/>
    </row>
    <row r="459" spans="1:4" ht="12.75">
      <c r="A459" s="88" t="s">
        <v>126</v>
      </c>
      <c r="B459" s="97">
        <f>SUM(B460:B461)</f>
        <v>355.4</v>
      </c>
      <c r="C459" s="129">
        <f>SUM(C460:C461)</f>
        <v>341</v>
      </c>
      <c r="D459" s="103">
        <f>SUM(D460:D461)</f>
        <v>331.3</v>
      </c>
    </row>
    <row r="460" spans="1:4" ht="12.75">
      <c r="A460" s="32" t="s">
        <v>141</v>
      </c>
      <c r="B460" s="98"/>
      <c r="C460" s="116"/>
      <c r="D460" s="34"/>
    </row>
    <row r="461" spans="1:4" ht="12.75">
      <c r="A461" s="32" t="s">
        <v>148</v>
      </c>
      <c r="B461" s="98">
        <v>355.4</v>
      </c>
      <c r="C461" s="116">
        <v>341</v>
      </c>
      <c r="D461" s="34">
        <v>331.3</v>
      </c>
    </row>
    <row r="462" spans="1:4" ht="12.75">
      <c r="A462" s="88" t="s">
        <v>127</v>
      </c>
      <c r="B462" s="97">
        <v>355.6</v>
      </c>
      <c r="C462" s="129">
        <v>330.1</v>
      </c>
      <c r="D462" s="103">
        <v>347.5</v>
      </c>
    </row>
    <row r="463" spans="1:4" ht="13.5" thickBot="1">
      <c r="A463" s="90" t="s">
        <v>7</v>
      </c>
      <c r="B463" s="102">
        <f>B447+B456+B459+B462</f>
        <v>846</v>
      </c>
      <c r="C463" s="102">
        <f>+C447+C456+C459+C462</f>
        <v>754.6</v>
      </c>
      <c r="D463" s="53">
        <f>D447+D456+D459+D462</f>
        <v>792.4000000000001</v>
      </c>
    </row>
    <row r="464" spans="1:4" ht="12.75">
      <c r="A464" s="254" t="s">
        <v>162</v>
      </c>
      <c r="B464" s="254"/>
      <c r="C464" s="254"/>
      <c r="D464" s="254"/>
    </row>
    <row r="465" spans="1:4" ht="12.75">
      <c r="A465" s="254" t="s">
        <v>163</v>
      </c>
      <c r="B465" s="254"/>
      <c r="C465" s="254"/>
      <c r="D465" s="254"/>
    </row>
    <row r="466" spans="1:4" ht="12.75">
      <c r="A466" s="254" t="s">
        <v>86</v>
      </c>
      <c r="B466" s="254"/>
      <c r="C466" s="254"/>
      <c r="D466" s="254"/>
    </row>
    <row r="467" spans="1:4" ht="13.5" thickBot="1">
      <c r="A467" s="255"/>
      <c r="B467" s="255"/>
      <c r="C467" s="255"/>
      <c r="D467" s="255"/>
    </row>
    <row r="468" spans="1:4" ht="33.75" customHeight="1">
      <c r="A468" s="75" t="s">
        <v>181</v>
      </c>
      <c r="B468" s="241" t="s">
        <v>1</v>
      </c>
      <c r="C468" s="242" t="s">
        <v>155</v>
      </c>
      <c r="D468" s="243" t="s">
        <v>153</v>
      </c>
    </row>
    <row r="469" spans="1:4" ht="12.75">
      <c r="A469" s="79" t="s">
        <v>59</v>
      </c>
      <c r="B469" s="76">
        <f>B470+B471</f>
        <v>3734.7</v>
      </c>
      <c r="C469" s="124">
        <f>SUM(C470:C471)</f>
        <v>913.4</v>
      </c>
      <c r="D469" s="146">
        <f>D470+D471</f>
        <v>1086.3</v>
      </c>
    </row>
    <row r="470" spans="1:4" ht="12.75">
      <c r="A470" s="232" t="s">
        <v>60</v>
      </c>
      <c r="B470" s="77">
        <v>3733.7</v>
      </c>
      <c r="C470" s="109">
        <v>190</v>
      </c>
      <c r="D470" s="147">
        <v>217.2</v>
      </c>
    </row>
    <row r="471" spans="1:4" ht="12.75">
      <c r="A471" s="232" t="s">
        <v>61</v>
      </c>
      <c r="B471" s="78">
        <v>1</v>
      </c>
      <c r="C471" s="113">
        <v>723.4</v>
      </c>
      <c r="D471" s="148">
        <v>869.1</v>
      </c>
    </row>
    <row r="472" spans="1:4" ht="12.75">
      <c r="A472" s="79" t="s">
        <v>62</v>
      </c>
      <c r="B472" s="76">
        <f>SUM(B473:B474)</f>
        <v>3156.5</v>
      </c>
      <c r="C472" s="125">
        <f>SUM(C473:C474)</f>
        <v>1003.4</v>
      </c>
      <c r="D472" s="146">
        <f>SUM(D473:D474)</f>
        <v>1124.9</v>
      </c>
    </row>
    <row r="473" spans="1:4" ht="12.75">
      <c r="A473" s="232" t="s">
        <v>63</v>
      </c>
      <c r="B473" s="80">
        <v>3155.5</v>
      </c>
      <c r="C473" s="113">
        <v>291.4</v>
      </c>
      <c r="D473" s="149">
        <v>273.1</v>
      </c>
    </row>
    <row r="474" spans="1:4" ht="12.75">
      <c r="A474" s="232" t="s">
        <v>64</v>
      </c>
      <c r="B474" s="78">
        <v>1</v>
      </c>
      <c r="C474" s="113">
        <v>712</v>
      </c>
      <c r="D474" s="148">
        <v>851.8</v>
      </c>
    </row>
    <row r="475" spans="1:4" ht="12.75">
      <c r="A475" s="79" t="s">
        <v>65</v>
      </c>
      <c r="B475" s="76">
        <f>B469-B472</f>
        <v>578.1999999999998</v>
      </c>
      <c r="C475" s="125">
        <f>C469-C472</f>
        <v>-90</v>
      </c>
      <c r="D475" s="135">
        <f>D469-D472</f>
        <v>-38.600000000000136</v>
      </c>
    </row>
    <row r="476" spans="1:4" ht="12.75">
      <c r="A476" s="232" t="s">
        <v>66</v>
      </c>
      <c r="B476" s="77"/>
      <c r="C476" s="120"/>
      <c r="D476" s="147"/>
    </row>
    <row r="477" spans="1:4" ht="12.75">
      <c r="A477" s="232" t="s">
        <v>67</v>
      </c>
      <c r="B477" s="77">
        <v>632.1</v>
      </c>
      <c r="C477" s="113"/>
      <c r="D477" s="147"/>
    </row>
    <row r="478" spans="1:4" ht="12.75">
      <c r="A478" s="79" t="s">
        <v>68</v>
      </c>
      <c r="B478" s="76">
        <v>-53.9</v>
      </c>
      <c r="C478" s="125">
        <f>C475-C476-C477</f>
        <v>-90</v>
      </c>
      <c r="D478" s="135">
        <f>+D475-D476-D477</f>
        <v>-38.600000000000136</v>
      </c>
    </row>
    <row r="479" spans="1:4" ht="12.75">
      <c r="A479" s="232" t="s">
        <v>69</v>
      </c>
      <c r="B479" s="77">
        <v>0.4</v>
      </c>
      <c r="C479" s="113">
        <v>9.2</v>
      </c>
      <c r="D479" s="147">
        <v>10.6</v>
      </c>
    </row>
    <row r="480" spans="1:4" ht="12.75">
      <c r="A480" s="232" t="s">
        <v>70</v>
      </c>
      <c r="B480" s="77">
        <v>0.8</v>
      </c>
      <c r="C480" s="113">
        <v>0.2</v>
      </c>
      <c r="D480" s="147">
        <v>0.9</v>
      </c>
    </row>
    <row r="481" spans="1:4" ht="12.75">
      <c r="A481" s="79" t="s">
        <v>71</v>
      </c>
      <c r="B481" s="76">
        <v>-54.3</v>
      </c>
      <c r="C481" s="125">
        <f>C478+C479-C480</f>
        <v>-81</v>
      </c>
      <c r="D481" s="135">
        <f>+D478+D479-D480</f>
        <v>-28.900000000000134</v>
      </c>
    </row>
    <row r="482" spans="1:4" ht="12.75">
      <c r="A482" s="232" t="s">
        <v>72</v>
      </c>
      <c r="B482" s="77"/>
      <c r="C482" s="120"/>
      <c r="D482" s="147"/>
    </row>
    <row r="483" spans="1:4" ht="12.75">
      <c r="A483" s="232" t="s">
        <v>73</v>
      </c>
      <c r="B483" s="77"/>
      <c r="C483" s="120"/>
      <c r="D483" s="147"/>
    </row>
    <row r="484" spans="1:4" ht="12.75">
      <c r="A484" s="232" t="s">
        <v>74</v>
      </c>
      <c r="B484" s="77">
        <v>6.7</v>
      </c>
      <c r="C484" s="113">
        <v>0.8</v>
      </c>
      <c r="D484" s="147">
        <v>7.6</v>
      </c>
    </row>
    <row r="485" spans="1:4" ht="12.75">
      <c r="A485" s="232" t="s">
        <v>75</v>
      </c>
      <c r="B485" s="77">
        <v>8.1</v>
      </c>
      <c r="C485" s="113"/>
      <c r="D485" s="147"/>
    </row>
    <row r="486" spans="1:4" ht="12.75">
      <c r="A486" s="79" t="s">
        <v>76</v>
      </c>
      <c r="B486" s="76">
        <v>-55.7</v>
      </c>
      <c r="C486" s="125">
        <f>C481+C482+C483+C484-C485</f>
        <v>-80.2</v>
      </c>
      <c r="D486" s="135">
        <f>+D481+D482+D483+D484-D485</f>
        <v>-21.300000000000132</v>
      </c>
    </row>
    <row r="487" spans="1:4" ht="12.75">
      <c r="A487" s="79" t="s">
        <v>77</v>
      </c>
      <c r="B487" s="81"/>
      <c r="C487" s="125">
        <f>SUM(C488:C489)</f>
        <v>0</v>
      </c>
      <c r="D487" s="135">
        <v>0</v>
      </c>
    </row>
    <row r="488" spans="1:4" ht="12.75">
      <c r="A488" s="232" t="s">
        <v>78</v>
      </c>
      <c r="B488" s="77"/>
      <c r="C488" s="120"/>
      <c r="D488" s="147"/>
    </row>
    <row r="489" spans="1:4" ht="12.75">
      <c r="A489" s="232" t="s">
        <v>79</v>
      </c>
      <c r="B489" s="77"/>
      <c r="C489" s="120"/>
      <c r="D489" s="147"/>
    </row>
    <row r="490" spans="1:4" ht="12.75">
      <c r="A490" s="79" t="s">
        <v>80</v>
      </c>
      <c r="B490" s="76">
        <v>-55.7</v>
      </c>
      <c r="C490" s="125">
        <f>C486-C487</f>
        <v>-80.2</v>
      </c>
      <c r="D490" s="135">
        <f>+D486+D488-D489</f>
        <v>-21.300000000000132</v>
      </c>
    </row>
    <row r="491" spans="1:4" ht="12.75">
      <c r="A491" s="232" t="s">
        <v>81</v>
      </c>
      <c r="B491" s="77"/>
      <c r="C491" s="120"/>
      <c r="D491" s="147"/>
    </row>
    <row r="492" spans="1:4" ht="12.75">
      <c r="A492" s="232" t="s">
        <v>82</v>
      </c>
      <c r="B492" s="77"/>
      <c r="C492" s="120"/>
      <c r="D492" s="147"/>
    </row>
    <row r="493" spans="1:4" ht="13.5" thickBot="1">
      <c r="A493" s="244" t="s">
        <v>83</v>
      </c>
      <c r="B493" s="82">
        <v>-55.7</v>
      </c>
      <c r="C493" s="126">
        <f>+C490-C491-C492</f>
        <v>-80.2</v>
      </c>
      <c r="D493" s="140">
        <f>+D490-D491-D492</f>
        <v>-21.300000000000132</v>
      </c>
    </row>
    <row r="494" spans="1:4" ht="12.75">
      <c r="A494" s="250" t="s">
        <v>174</v>
      </c>
      <c r="B494" s="250"/>
      <c r="C494" s="251"/>
      <c r="D494" s="252"/>
    </row>
    <row r="495" spans="1:4" ht="12.75">
      <c r="A495" s="250" t="s">
        <v>175</v>
      </c>
      <c r="B495" s="250"/>
      <c r="C495" s="253"/>
      <c r="D495" s="252"/>
    </row>
    <row r="496" spans="1:4" ht="12.75">
      <c r="A496" s="250" t="s">
        <v>85</v>
      </c>
      <c r="B496" s="250"/>
      <c r="C496" s="251"/>
      <c r="D496" s="252"/>
    </row>
    <row r="520" spans="1:4" ht="12.75">
      <c r="A520" s="87"/>
      <c r="B520" s="87"/>
      <c r="C520" s="87"/>
      <c r="D520" s="87"/>
    </row>
    <row r="523" ht="14.25" customHeight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 xml:space="preserve">&amp;L&amp;"Times New Roman CE,Normalny"Elektrociepłownia "Będzin" S.A. &amp;C&amp;"Times New Roman CE,Normalny"Raport półroczny&amp;R&amp;"Times New Roman CE,Normalny"SA-P 2000  </oddHeader>
    <oddFooter>&amp;R&amp;"Times New Roman CE,Normalny"&amp;P</oddFooter>
  </headerFooter>
  <rowBreaks count="11" manualBreakCount="11">
    <brk id="38" max="255" man="1"/>
    <brk id="90" max="255" man="1"/>
    <brk id="128" max="255" man="1"/>
    <brk id="180" max="255" man="1"/>
    <brk id="219" max="255" man="1"/>
    <brk id="249" max="255" man="1"/>
    <brk id="287" max="255" man="1"/>
    <brk id="339" max="255" man="1"/>
    <brk id="377" max="255" man="1"/>
    <brk id="429" max="255" man="1"/>
    <brk id="4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Elektrociepłownia Będzin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Duda</dc:creator>
  <cp:keywords/>
  <dc:description/>
  <cp:lastModifiedBy>Igor Puchała</cp:lastModifiedBy>
  <cp:lastPrinted>2000-09-20T06:56:59Z</cp:lastPrinted>
  <dcterms:created xsi:type="dcterms:W3CDTF">2000-03-31T11:05:28Z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