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580" tabRatio="599" activeTab="0"/>
  </bookViews>
  <sheets>
    <sheet name="RAP1" sheetId="1" r:id="rId1"/>
  </sheets>
  <definedNames>
    <definedName name="_xlnm.Print_Area" localSheetId="0">'RAP1'!$B$4:$F$189</definedName>
  </definedNames>
  <calcPr fullCalcOnLoad="1"/>
</workbook>
</file>

<file path=xl/sharedStrings.xml><?xml version="1.0" encoding="utf-8"?>
<sst xmlns="http://schemas.openxmlformats.org/spreadsheetml/2006/main" count="208" uniqueCount="176">
  <si>
    <t>w tys. zł</t>
  </si>
  <si>
    <t>w tys. EURO</t>
  </si>
  <si>
    <t xml:space="preserve">WYBRANE DANE FINANSOWE                                                                (rok bieżący)             </t>
  </si>
  <si>
    <t>I. Przychody netto ze sprzedaży produktów, towarów i materiałów</t>
  </si>
  <si>
    <t>II. Zysk (strata) na działalności operacyjnej</t>
  </si>
  <si>
    <t>III. Zysk (strata) brutto</t>
  </si>
  <si>
    <t>IV. Zysk (strata) netto</t>
  </si>
  <si>
    <r>
      <t xml:space="preserve">BILANS                                                                                                                             </t>
    </r>
    <r>
      <rPr>
        <b/>
        <sz val="9"/>
        <rFont val="Times New Roman CE"/>
        <family val="1"/>
      </rPr>
      <t>w tys. zł</t>
    </r>
  </si>
  <si>
    <t>A k t y w a</t>
  </si>
  <si>
    <t>I. Majątek trwały</t>
  </si>
  <si>
    <t xml:space="preserve">      1. Wartości niematerialne i prawne</t>
  </si>
  <si>
    <t xml:space="preserve">      2. Rzeczowy majątek trwały</t>
  </si>
  <si>
    <t xml:space="preserve">      3. Finansowy majątek trwały</t>
  </si>
  <si>
    <t xml:space="preserve">      4. Należności długoterminowe</t>
  </si>
  <si>
    <t>II. Majątek obrotowy</t>
  </si>
  <si>
    <t xml:space="preserve">      1. Zapasy</t>
  </si>
  <si>
    <t xml:space="preserve">      2. Należności krótkoterminowe</t>
  </si>
  <si>
    <t xml:space="preserve">      3. Akcje (udziały) własne do zbycia</t>
  </si>
  <si>
    <t xml:space="preserve">      4. Papiery wartościowe przeznaczone do obrotu</t>
  </si>
  <si>
    <t xml:space="preserve">      5. Środki pieniężne</t>
  </si>
  <si>
    <t>III. Rozliczenia międzyokresowe</t>
  </si>
  <si>
    <t xml:space="preserve">      1. Z tytułu odroczonego podatku dochodowego</t>
  </si>
  <si>
    <t xml:space="preserve">      2. Pozostałe rozliczenia międzyokresowe</t>
  </si>
  <si>
    <t>A k t y w a  r a z e m</t>
  </si>
  <si>
    <t>P a s y w a</t>
  </si>
  <si>
    <t>I. Kapitał własny</t>
  </si>
  <si>
    <t xml:space="preserve">      1. Kapitał akcyjny</t>
  </si>
  <si>
    <t xml:space="preserve">      2. Należne wpłaty na poczet kapitału akcyjnego                                                                                                                       (wielkość ujemna)</t>
  </si>
  <si>
    <t xml:space="preserve">      3. Kapitał zapasowy</t>
  </si>
  <si>
    <t xml:space="preserve">      4. Kapitał rezerwowy z aktualizacji wyceny</t>
  </si>
  <si>
    <t xml:space="preserve">      5. Pozostałe kapitały rezerwowe</t>
  </si>
  <si>
    <t xml:space="preserve">      6. Różnice kursowe z przeliczenia oddziałów (zakładów)  zagranicznych</t>
  </si>
  <si>
    <t xml:space="preserve">      7. Niepodzielony zysk lub niepokryta strata z lat ubiegłych</t>
  </si>
  <si>
    <t xml:space="preserve">      8. Zysk (strata) netto</t>
  </si>
  <si>
    <t>IV. Rezerwy</t>
  </si>
  <si>
    <t xml:space="preserve">      1. Rezerwy na podatek dochodowy</t>
  </si>
  <si>
    <t xml:space="preserve">      2. Pozostałe rezerwy</t>
  </si>
  <si>
    <t>V. Zobowiązania</t>
  </si>
  <si>
    <t xml:space="preserve">      1. Zobowiązania długoterminowe</t>
  </si>
  <si>
    <t xml:space="preserve">      2. Zobowiązania krótkoterminowe</t>
  </si>
  <si>
    <t>VI. Rozliczenia międzyokresowe i przychody przyszłych okresów</t>
  </si>
  <si>
    <t>P a s y w a  r a z e m</t>
  </si>
  <si>
    <t xml:space="preserve">RACHUNEK ZYSKÓW I STRAT </t>
  </si>
  <si>
    <t xml:space="preserve">      1. Przychody netto ze sprzedaży produktów</t>
  </si>
  <si>
    <t xml:space="preserve">      2. Przychody netto ze sprzedaży towarów i materiałów</t>
  </si>
  <si>
    <t>II. Koszty sprzedanych produktów, towarów i materiałów</t>
  </si>
  <si>
    <t xml:space="preserve">      1. Koszt wytworzenia sprzedanych produktów</t>
  </si>
  <si>
    <t xml:space="preserve">      2. Wartość sprzedanych towarów i materiałów</t>
  </si>
  <si>
    <t>III. Zysk (strata) brutto na sprzedaży (I-II)</t>
  </si>
  <si>
    <t>IV. Koszty sprzedaży</t>
  </si>
  <si>
    <t>V. Koszty ogólnego zarządu</t>
  </si>
  <si>
    <t>VI. Zysk (strata) na sprzedaży (III-IV-V)</t>
  </si>
  <si>
    <t>VII. Pozostałe przychody operacyjne</t>
  </si>
  <si>
    <t>VIII. Pozostałe koszty operacyjne</t>
  </si>
  <si>
    <t>IX. Zysk (strata) na działalności operacyjnej (VI+VII-VIII)</t>
  </si>
  <si>
    <t>X. Przychody z akcji i udziałów w innych jednostkach</t>
  </si>
  <si>
    <t>XI. Przychody z pozostałego finansowego majątku trwałego</t>
  </si>
  <si>
    <t>XII. Pozostałe przychody finansowe</t>
  </si>
  <si>
    <t>XIII. Koszty finansowe</t>
  </si>
  <si>
    <t>XIV. Zysk (strata) na działalności gospodarczej (IX+X+XI+XII-XIII)</t>
  </si>
  <si>
    <t>XV. Wynik zdarzeń nadzwyczajnych (XV.1. - XV.2.)</t>
  </si>
  <si>
    <t xml:space="preserve">      1. Zyski nadzwyczajne</t>
  </si>
  <si>
    <t xml:space="preserve">      2. Straty nadzwyczajne</t>
  </si>
  <si>
    <t>XVI. Zysk (strata) brutto</t>
  </si>
  <si>
    <t>XVII. Podatek dochodowy</t>
  </si>
  <si>
    <t>XVIII. Pozostałe obowiązkowe zmniejszenia zysku (zwiększenia straty)</t>
  </si>
  <si>
    <t>XIX. Zysk (strata) netto</t>
  </si>
  <si>
    <t xml:space="preserve">RACHUNEK PRZEPŁYWU ŚRODKÓW PIENIĘŻNYCH   </t>
  </si>
  <si>
    <t xml:space="preserve">A. Przepływy pieniężne netto z działalności operacyjnej (I+/-II) - metoda pośrednia </t>
  </si>
  <si>
    <t>I. Zysk (strata) netto</t>
  </si>
  <si>
    <t>II. Korekty razem</t>
  </si>
  <si>
    <t xml:space="preserve">      1. Amortyzacja</t>
  </si>
  <si>
    <t xml:space="preserve">      2. (Zyski) straty z tytułu różnic kursowych</t>
  </si>
  <si>
    <t xml:space="preserve">      3. Odsetki i dywidendy</t>
  </si>
  <si>
    <t xml:space="preserve">     4. (Zysk) strata z tytułu działalności inwestycyjnej</t>
  </si>
  <si>
    <t xml:space="preserve">      5. Zmiana stanu pozostałych rezerw</t>
  </si>
  <si>
    <t xml:space="preserve">      6. Podatek dochodowy (wykazany w rachunku zysków i strat)</t>
  </si>
  <si>
    <t xml:space="preserve">      7. Podatek dochodowy zapłacony</t>
  </si>
  <si>
    <t xml:space="preserve">      8. Zmiana stanu zapasów</t>
  </si>
  <si>
    <t xml:space="preserve">      9. Zmiana stanu należności</t>
  </si>
  <si>
    <t xml:space="preserve">     10. Zmiana stanu zobowiązań krótkoterminowych (z wyjątkiem pożyczek i  kredytów)</t>
  </si>
  <si>
    <t xml:space="preserve">     11. Zmiana stanu rozliczeń międzyokresowych</t>
  </si>
  <si>
    <t xml:space="preserve">     12. Zmiana stanu przychodów przyszłych okresów</t>
  </si>
  <si>
    <t xml:space="preserve">     13. Pozostałe korekty</t>
  </si>
  <si>
    <t>B. Przepływy pieniężne netto z działalności inwestycyjnej (I-II)</t>
  </si>
  <si>
    <t>I. Wpływy z działalności inwestycyjnej</t>
  </si>
  <si>
    <t xml:space="preserve">      1. Sprzedaż składników wartości niematerialnych i prawnych</t>
  </si>
  <si>
    <t xml:space="preserve">      2. Sprzedaż składników rzeczowego majątku trwałego</t>
  </si>
  <si>
    <t xml:space="preserve">      3. Sprzedaż składników finansowego majątku trwałego, w tym:</t>
  </si>
  <si>
    <t xml:space="preserve">       - w jednostkach zależnych</t>
  </si>
  <si>
    <t xml:space="preserve">       - w jednostkach stowarzyszonych</t>
  </si>
  <si>
    <t xml:space="preserve">       - w jednostce dominującej</t>
  </si>
  <si>
    <t xml:space="preserve">      4. Sprzedaż papierów wartościowych przeznaczonych do obrotu</t>
  </si>
  <si>
    <t xml:space="preserve">      5. Spłata udzielonych pożyczek długoterminowych</t>
  </si>
  <si>
    <t xml:space="preserve">      6. Otrzymane dywidendy</t>
  </si>
  <si>
    <t xml:space="preserve">      7. Otrzymane odsetki</t>
  </si>
  <si>
    <t xml:space="preserve">      8 . Pozostałe wpływy</t>
  </si>
  <si>
    <t>II. Wydatki z tytułu działalności inwestycyjnej</t>
  </si>
  <si>
    <t xml:space="preserve">      1. Nabycie składników wartości niematerialnych i prawnych</t>
  </si>
  <si>
    <t xml:space="preserve">      2. Nabycie składników rzeczowego majątku trwałego</t>
  </si>
  <si>
    <t xml:space="preserve">      3. Nabycie składników finansowego majątku trwałego, w tym:</t>
  </si>
  <si>
    <t xml:space="preserve">      - w jednostkach zależnych</t>
  </si>
  <si>
    <t xml:space="preserve">      - w jednostkach stowarzyszonych</t>
  </si>
  <si>
    <t xml:space="preserve">      - w jednostce dominującej</t>
  </si>
  <si>
    <t xml:space="preserve">      4. Nabycie akcji (udziałów) własnych</t>
  </si>
  <si>
    <t xml:space="preserve">      5. Nabycie papierów wartościowych przeznaczonych do obrotu</t>
  </si>
  <si>
    <t xml:space="preserve">      6. Udzielone pożyczki długoterminowe</t>
  </si>
  <si>
    <t xml:space="preserve">      7. Pozostałe wydatki</t>
  </si>
  <si>
    <t>C. Przepływy pieniężne netto z działalności finansowej (I-II)</t>
  </si>
  <si>
    <t>I. Wpływy z działalności finansowej</t>
  </si>
  <si>
    <t xml:space="preserve">      1. Zaciągnięcie długoterminowych kredytów i pożyczek</t>
  </si>
  <si>
    <t xml:space="preserve">      2. Emisja obligacji lub innych długoterminowych dłużnych papierów wartościowych</t>
  </si>
  <si>
    <t xml:space="preserve">      3. Zaciągnięcie krótkoterminowych kredytów i pożyczek </t>
  </si>
  <si>
    <t xml:space="preserve">      4. Emisja obligacji lub innych krótkoterminowych dłużnych papierów wartościowych</t>
  </si>
  <si>
    <t xml:space="preserve">      5. Wpływy z emisji akcji (udziałów) własnych </t>
  </si>
  <si>
    <t xml:space="preserve">      6. Dopłaty do kapitału</t>
  </si>
  <si>
    <t xml:space="preserve">      7. Pozostałe wpływy</t>
  </si>
  <si>
    <t>II. Wydatki z tytułu działalności finansowej</t>
  </si>
  <si>
    <t xml:space="preserve">      1. Spłata długoterminowych kredytów i pożyczek </t>
  </si>
  <si>
    <t xml:space="preserve">      2. Wykup obligacji lub innych długoterminowych dłużnych papierów wartościowych</t>
  </si>
  <si>
    <t xml:space="preserve">      3. Spłata krótkoterminowych kredytów bankowych i pożyczek</t>
  </si>
  <si>
    <t xml:space="preserve">      4. Wykup obligacji lub innych krótkoterminowych dłużnych papierów wartościowych</t>
  </si>
  <si>
    <t xml:space="preserve">      5. Koszty emisji akcji własnych</t>
  </si>
  <si>
    <t xml:space="preserve">      6. Umorzenie akcji (udziałów) własnych</t>
  </si>
  <si>
    <t xml:space="preserve">      7. Płatności dywidend i innych wypłat na rzecz właścicieli</t>
  </si>
  <si>
    <t xml:space="preserve">      8. Wypłaty z zysku dla osób zarządzających i nadzorujących</t>
  </si>
  <si>
    <t xml:space="preserve">      9. Wydatki na cele społecznie-użyteczne</t>
  </si>
  <si>
    <t xml:space="preserve">      10. Płatności zobowiązań z tytułu umów leasingu finansowego</t>
  </si>
  <si>
    <t xml:space="preserve">      11. Zapłacone odsetki</t>
  </si>
  <si>
    <t xml:space="preserve">      12. Pozostałe wydatki</t>
  </si>
  <si>
    <t>D. Przepływy pieniężne netto, razem (A+/-B+/-C)</t>
  </si>
  <si>
    <t>E. Bilansowa zmiana stanu środków pieniężnych</t>
  </si>
  <si>
    <t xml:space="preserve">    - w  tym zmiana stanu środków pieniężnych z tytułu różnic kursowych od walut obcych</t>
  </si>
  <si>
    <t>F. Środki pieniężne na początek okresu</t>
  </si>
  <si>
    <t>G. Środki pieniężne na koniec okresu (F+/- D)</t>
  </si>
  <si>
    <t xml:space="preserve">ZOBOWIĄZANIA POZABILANSOWE  </t>
  </si>
  <si>
    <t>Zobowiązania pozabilansowe</t>
  </si>
  <si>
    <t>a) łączna wartość udzielonych gwarancji i poręczeń, w tym:</t>
  </si>
  <si>
    <t xml:space="preserve">    - na rzecz jednostek zależnych</t>
  </si>
  <si>
    <t xml:space="preserve">    - na rzecz jednostek stowarzyszonych</t>
  </si>
  <si>
    <t xml:space="preserve">    - na rzecz jednostki dominującej</t>
  </si>
  <si>
    <t>b) pozostałe zobowiązania pozabilansowe (z tytułu)</t>
  </si>
  <si>
    <t xml:space="preserve">   -</t>
  </si>
  <si>
    <t>Zobowiązania pozabilansowe, razem</t>
  </si>
  <si>
    <t xml:space="preserve">   - wieczyste użytkowanie gruntów</t>
  </si>
  <si>
    <t xml:space="preserve">   - zabezpiecz. wekslowe z tyt. realizacji inwestycji</t>
  </si>
  <si>
    <t>Komisja Papierów Wartościowych i Giełd</t>
  </si>
  <si>
    <t>Giełda Papierów Wartościowych</t>
  </si>
  <si>
    <t xml:space="preserve"> Zgodnie z § 46 ust. 1 pkt 2 Rozporządzenia Rady Ministrów z dnia 22 grudnia 1998r. - Dz.U. Nr 163, poz. 1160 </t>
  </si>
  <si>
    <t>RAPORT  S.A. - Q   I  kwartał  2000 roku</t>
  </si>
  <si>
    <t>Zarząd Spółki  "SOKOŁÓW' S.A. Podaje do wiadomości raport kwartalny za I kwartał 2000 roku</t>
  </si>
  <si>
    <t xml:space="preserve">stan na        31.03.2000r.           koniec kwartału                     (rok bieżący)                         </t>
  </si>
  <si>
    <t xml:space="preserve">stan na            31.03.1999r.      koniec kwartału           (rok poprz.)              </t>
  </si>
  <si>
    <t xml:space="preserve">stan na           31.12.1998r.       koniec poprz.                   kwartału                    (rok poprz.)                           </t>
  </si>
  <si>
    <t>RAPORT SA - Q I KWARTAŁ 2000r.</t>
  </si>
  <si>
    <t>RAPORT SA - Q I kwartał 2000r.</t>
  </si>
  <si>
    <t xml:space="preserve">I kwartał  narastająco  (rok bieżący)   okres od1.01.2000r   do31.03.2000r                              </t>
  </si>
  <si>
    <t>I kwartał narastająco okres od.1.I.2000r do31.III.2000r</t>
  </si>
  <si>
    <t xml:space="preserve">      2000.05.04</t>
  </si>
  <si>
    <t>V. Aktywa (stan na 31.03.2000r)</t>
  </si>
  <si>
    <t>VI. Kapitał własny (stan na 31.03.2000r)</t>
  </si>
  <si>
    <t>VII. Liczba akcji (stan na 31.03.2000r)</t>
  </si>
  <si>
    <t xml:space="preserve">VIII. Wartość księgowa na jedną akcję (w zł) (stan na 31.03.2000r) </t>
  </si>
  <si>
    <t>I kwartał okres                                                        od 01.I 2000r      do 31.III.2000r</t>
  </si>
  <si>
    <t>I kwartał okres                                  od  01.I 2000r  do 31.III.2000r</t>
  </si>
  <si>
    <t xml:space="preserve">stan na        31.03.2000r.           koniec               kwartału                     (rok bieżący)                         </t>
  </si>
  <si>
    <t xml:space="preserve">stan na          31.12.1999r           koniec poprz.                   kwartału                     (rok bieżący)                  </t>
  </si>
  <si>
    <t xml:space="preserve">I kwartał           (rok bieżący)              okres         od1.01.2000r  do 31.03.2000r                                </t>
  </si>
  <si>
    <t xml:space="preserve"> I  kwartał  (rok poprz.) okres  od1.01.1999r    do31.03.1999r                              </t>
  </si>
  <si>
    <t xml:space="preserve">I kwartał narastająco (rok poprz..) okres  od1.011999r  do31.03.1999r                              </t>
  </si>
  <si>
    <t xml:space="preserve">I kwartał narastająco (rok poprz.) okres  od1.011999r  do31.03.1999r                              </t>
  </si>
  <si>
    <t xml:space="preserve">I  kwartał   (rok poprz.)        okres  od1.01.1999r  do31.03.1999r                              </t>
  </si>
  <si>
    <t xml:space="preserve">I kwartał    (rok bieżący)  okres  od1.01.2000r  do31.03.2000r                              </t>
  </si>
  <si>
    <t>Polska Agencja Prasowa</t>
  </si>
  <si>
    <t>Sokołów Podlaski,   dnia</t>
  </si>
  <si>
    <t>-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</si>
</sst>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-mmm\-yy"/>
    <numFmt numFmtId="165" formatCode="dd\-mmm"/>
    <numFmt numFmtId="166" formatCode="mmm\-yy"/>
    <numFmt numFmtId="167" formatCode="#,##0;\-#,##0"/>
    <numFmt numFmtId="168" formatCode="#,##0;[Red]\-#,##0"/>
    <numFmt numFmtId="169" formatCode="#,##0.00;\-#,##0.00"/>
    <numFmt numFmtId="170" formatCode="#,##0.00;[Red]\-#,##0.00"/>
    <numFmt numFmtId="171" formatCode="#,##0&quot;zł&quot;;\-#,##0&quot;zł&quot;"/>
    <numFmt numFmtId="172" formatCode="#,##0&quot;zł&quot;;[Red]\-#,##0&quot;zł&quot;"/>
    <numFmt numFmtId="173" formatCode="#,##0.00&quot;zł&quot;;\-#,##0.00&quot;zł&quot;"/>
    <numFmt numFmtId="174" formatCode="#,##0.00&quot;zł&quot;;[Red]\-#,##0.00&quot;zł&quot;"/>
    <numFmt numFmtId="175" formatCode="d\.m\.yy"/>
    <numFmt numFmtId="176" formatCode="d\.mmm\.yy"/>
    <numFmt numFmtId="177" formatCode="d\.mmm"/>
    <numFmt numFmtId="178" formatCode="mmm\.yy"/>
    <numFmt numFmtId="179" formatCode="d\.m\.yy\ h:mm"/>
    <numFmt numFmtId="180" formatCode="#,##0.0;[Red]\-#,##0.0"/>
    <numFmt numFmtId="181" formatCode="0.0"/>
    <numFmt numFmtId="182" formatCode="#,##0.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 CE"/>
      <family val="0"/>
    </font>
    <font>
      <sz val="9"/>
      <name val="Times New Roman"/>
      <family val="0"/>
    </font>
    <font>
      <b/>
      <sz val="9"/>
      <color indexed="8"/>
      <name val="Times New Roman CE"/>
      <family val="0"/>
    </font>
    <font>
      <sz val="9"/>
      <color indexed="8"/>
      <name val="Times New Roman CE"/>
      <family val="0"/>
    </font>
    <font>
      <sz val="10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0"/>
    </font>
    <font>
      <b/>
      <sz val="8"/>
      <color indexed="8"/>
      <name val="Times New Roman CE"/>
      <family val="0"/>
    </font>
    <font>
      <b/>
      <sz val="9"/>
      <name val="Times New Roman CE"/>
      <family val="0"/>
    </font>
    <font>
      <b/>
      <sz val="8"/>
      <name val="MS Sans Serif"/>
      <family val="0"/>
    </font>
    <font>
      <b/>
      <sz val="10"/>
      <name val="Times New Roman CE"/>
      <family val="0"/>
    </font>
    <font>
      <i/>
      <sz val="9"/>
      <name val="Times New Roman CE"/>
      <family val="0"/>
    </font>
    <font>
      <sz val="12"/>
      <name val="Times New Roman CE"/>
      <family val="1"/>
    </font>
    <font>
      <sz val="14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>
        <fgColor indexed="22"/>
        <bgColor indexed="9"/>
      </patternFill>
    </fill>
    <fill>
      <patternFill patternType="gray0625">
        <fgColor indexed="22"/>
      </patternFill>
    </fill>
    <fill>
      <patternFill patternType="gray0625">
        <fgColor indexed="22"/>
        <bgColor indexed="22"/>
      </patternFill>
    </fill>
    <fill>
      <patternFill patternType="lightTrellis">
        <fgColor indexed="22"/>
        <bgColor indexed="5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 applyProtection="1">
      <alignment/>
      <protection locked="0"/>
    </xf>
    <xf numFmtId="0" fontId="6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6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>
      <alignment/>
    </xf>
    <xf numFmtId="0" fontId="11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2" fillId="4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/>
    </xf>
    <xf numFmtId="0" fontId="12" fillId="5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centerContinuous" vertical="top"/>
      <protection locked="0"/>
    </xf>
    <xf numFmtId="0" fontId="4" fillId="0" borderId="0" xfId="0" applyFont="1" applyAlignment="1">
      <alignment horizontal="centerContinuous"/>
    </xf>
    <xf numFmtId="0" fontId="12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Continuous" vertical="top" wrapText="1"/>
    </xf>
    <xf numFmtId="0" fontId="11" fillId="3" borderId="4" xfId="0" applyFont="1" applyFill="1" applyBorder="1" applyAlignment="1">
      <alignment horizontal="centerContinuous" vertical="top" wrapText="1"/>
    </xf>
    <xf numFmtId="0" fontId="11" fillId="3" borderId="5" xfId="0" applyFont="1" applyFill="1" applyBorder="1" applyAlignment="1">
      <alignment horizontal="centerContinuous"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top" wrapText="1"/>
    </xf>
    <xf numFmtId="3" fontId="12" fillId="2" borderId="1" xfId="0" applyNumberFormat="1" applyFont="1" applyFill="1" applyBorder="1" applyAlignment="1" applyProtection="1">
      <alignment horizontal="right"/>
      <protection locked="0"/>
    </xf>
    <xf numFmtId="3" fontId="6" fillId="8" borderId="1" xfId="0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 applyProtection="1">
      <alignment horizontal="right"/>
      <protection locked="0"/>
    </xf>
    <xf numFmtId="3" fontId="4" fillId="0" borderId="1" xfId="0" applyNumberFormat="1" applyFont="1" applyBorder="1" applyAlignment="1" applyProtection="1">
      <alignment/>
      <protection locked="0"/>
    </xf>
    <xf numFmtId="3" fontId="4" fillId="2" borderId="1" xfId="0" applyNumberFormat="1" applyFont="1" applyFill="1" applyBorder="1" applyAlignment="1" applyProtection="1">
      <alignment/>
      <protection locked="0"/>
    </xf>
    <xf numFmtId="3" fontId="6" fillId="8" borderId="1" xfId="0" applyNumberFormat="1" applyFont="1" applyFill="1" applyBorder="1" applyAlignment="1">
      <alignment horizontal="right" vertical="top" wrapText="1"/>
    </xf>
    <xf numFmtId="3" fontId="12" fillId="2" borderId="1" xfId="0" applyNumberFormat="1" applyFont="1" applyFill="1" applyBorder="1" applyAlignment="1" applyProtection="1">
      <alignment/>
      <protection locked="0"/>
    </xf>
    <xf numFmtId="3" fontId="10" fillId="0" borderId="1" xfId="0" applyNumberFormat="1" applyFon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/>
      <protection locked="0"/>
    </xf>
    <xf numFmtId="3" fontId="6" fillId="0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Border="1" applyAlignment="1" applyProtection="1">
      <alignment/>
      <protection locked="0"/>
    </xf>
    <xf numFmtId="3" fontId="7" fillId="0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Border="1" applyAlignment="1" applyProtection="1">
      <alignment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0" fontId="12" fillId="5" borderId="4" xfId="0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/>
      <protection locked="0"/>
    </xf>
    <xf numFmtId="3" fontId="7" fillId="8" borderId="1" xfId="0" applyNumberFormat="1" applyFont="1" applyFill="1" applyBorder="1" applyAlignment="1">
      <alignment horizontal="right" vertical="top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3" fontId="12" fillId="0" borderId="6" xfId="0" applyNumberFormat="1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horizontal="right" vertical="top" wrapText="1"/>
    </xf>
    <xf numFmtId="0" fontId="12" fillId="5" borderId="8" xfId="0" applyFont="1" applyFill="1" applyBorder="1" applyAlignment="1">
      <alignment horizontal="left" vertical="center" wrapText="1"/>
    </xf>
    <xf numFmtId="3" fontId="4" fillId="2" borderId="8" xfId="0" applyNumberFormat="1" applyFont="1" applyFill="1" applyBorder="1" applyAlignment="1" applyProtection="1">
      <alignment/>
      <protection locked="0"/>
    </xf>
    <xf numFmtId="0" fontId="12" fillId="5" borderId="3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 applyProtection="1">
      <alignment/>
      <protection locked="0"/>
    </xf>
    <xf numFmtId="3" fontId="4" fillId="0" borderId="3" xfId="0" applyNumberFormat="1" applyFont="1" applyBorder="1" applyAlignment="1" applyProtection="1">
      <alignment/>
      <protection locked="0"/>
    </xf>
    <xf numFmtId="3" fontId="12" fillId="0" borderId="1" xfId="0" applyNumberFormat="1" applyFont="1" applyBorder="1" applyAlignment="1" applyProtection="1">
      <alignment horizontal="right" vertical="center"/>
      <protection locked="0"/>
    </xf>
    <xf numFmtId="3" fontId="12" fillId="0" borderId="8" xfId="0" applyNumberFormat="1" applyFont="1" applyBorder="1" applyAlignment="1" applyProtection="1">
      <alignment horizontal="right" vertical="center"/>
      <protection locked="0"/>
    </xf>
    <xf numFmtId="0" fontId="11" fillId="3" borderId="1" xfId="0" applyFont="1" applyFill="1" applyBorder="1" applyAlignment="1" quotePrefix="1">
      <alignment horizontal="center" vertical="top" wrapText="1"/>
    </xf>
    <xf numFmtId="0" fontId="14" fillId="0" borderId="0" xfId="0" applyFont="1" applyAlignment="1" applyProtection="1" quotePrefix="1">
      <alignment horizontal="left" vertical="center"/>
      <protection locked="0"/>
    </xf>
    <xf numFmtId="3" fontId="6" fillId="0" borderId="1" xfId="0" applyNumberFormat="1" applyFont="1" applyBorder="1" applyAlignment="1" applyProtection="1">
      <alignment/>
      <protection/>
    </xf>
    <xf numFmtId="3" fontId="6" fillId="0" borderId="1" xfId="0" applyNumberFormat="1" applyFont="1" applyBorder="1" applyAlignment="1" applyProtection="1">
      <alignment horizontal="right"/>
      <protection/>
    </xf>
    <xf numFmtId="3" fontId="7" fillId="0" borderId="1" xfId="0" applyNumberFormat="1" applyFont="1" applyFill="1" applyBorder="1" applyAlignment="1" applyProtection="1">
      <alignment horizontal="right" vertical="top" wrapText="1"/>
      <protection/>
    </xf>
    <xf numFmtId="3" fontId="7" fillId="0" borderId="1" xfId="0" applyNumberFormat="1" applyFont="1" applyBorder="1" applyAlignment="1" applyProtection="1">
      <alignment/>
      <protection/>
    </xf>
    <xf numFmtId="3" fontId="6" fillId="0" borderId="1" xfId="0" applyNumberFormat="1" applyFont="1" applyFill="1" applyBorder="1" applyAlignment="1" applyProtection="1">
      <alignment horizontal="right" vertical="top" wrapText="1"/>
      <protection/>
    </xf>
    <xf numFmtId="3" fontId="7" fillId="0" borderId="1" xfId="0" applyNumberFormat="1" applyFont="1" applyBorder="1" applyAlignment="1" applyProtection="1">
      <alignment/>
      <protection/>
    </xf>
    <xf numFmtId="3" fontId="4" fillId="0" borderId="1" xfId="0" applyNumberFormat="1" applyFont="1" applyBorder="1" applyAlignment="1" applyProtection="1">
      <alignment/>
      <protection/>
    </xf>
    <xf numFmtId="3" fontId="12" fillId="0" borderId="1" xfId="0" applyNumberFormat="1" applyFont="1" applyBorder="1" applyAlignment="1" applyProtection="1">
      <alignment/>
      <protection/>
    </xf>
    <xf numFmtId="3" fontId="12" fillId="0" borderId="6" xfId="0" applyNumberFormat="1" applyFont="1" applyBorder="1" applyAlignment="1" applyProtection="1">
      <alignment/>
      <protection/>
    </xf>
    <xf numFmtId="3" fontId="6" fillId="2" borderId="1" xfId="0" applyNumberFormat="1" applyFont="1" applyFill="1" applyBorder="1" applyAlignment="1" applyProtection="1">
      <alignment horizontal="right" vertical="top" wrapText="1"/>
      <protection/>
    </xf>
    <xf numFmtId="3" fontId="12" fillId="2" borderId="1" xfId="0" applyNumberFormat="1" applyFont="1" applyFill="1" applyBorder="1" applyAlignment="1" applyProtection="1">
      <alignment horizontal="right"/>
      <protection/>
    </xf>
    <xf numFmtId="3" fontId="6" fillId="8" borderId="1" xfId="0" applyNumberFormat="1" applyFont="1" applyFill="1" applyBorder="1" applyAlignment="1" applyProtection="1">
      <alignment horizontal="right" vertical="top" wrapText="1"/>
      <protection/>
    </xf>
    <xf numFmtId="3" fontId="12" fillId="2" borderId="1" xfId="0" applyNumberFormat="1" applyFont="1" applyFill="1" applyBorder="1" applyAlignment="1" applyProtection="1">
      <alignment/>
      <protection/>
    </xf>
    <xf numFmtId="3" fontId="4" fillId="2" borderId="1" xfId="0" applyNumberFormat="1" applyFont="1" applyFill="1" applyBorder="1" applyAlignment="1" applyProtection="1">
      <alignment/>
      <protection/>
    </xf>
    <xf numFmtId="3" fontId="4" fillId="2" borderId="8" xfId="0" applyNumberFormat="1" applyFont="1" applyFill="1" applyBorder="1" applyAlignment="1" applyProtection="1">
      <alignment/>
      <protection/>
    </xf>
    <xf numFmtId="3" fontId="6" fillId="0" borderId="9" xfId="0" applyNumberFormat="1" applyFont="1" applyFill="1" applyBorder="1" applyAlignment="1" applyProtection="1">
      <alignment horizontal="right" vertical="center" wrapText="1"/>
      <protection/>
    </xf>
    <xf numFmtId="3" fontId="12" fillId="0" borderId="1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12" fillId="4" borderId="1" xfId="0" applyFont="1" applyFill="1" applyBorder="1" applyAlignment="1" quotePrefix="1">
      <alignment horizontal="left" vertical="center" wrapText="1"/>
    </xf>
    <xf numFmtId="0" fontId="12" fillId="5" borderId="1" xfId="0" applyFont="1" applyFill="1" applyBorder="1" applyAlignment="1" quotePrefix="1">
      <alignment horizontal="left" vertical="center" wrapText="1"/>
    </xf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Border="1" applyAlignment="1" applyProtection="1">
      <alignment horizontal="right"/>
      <protection/>
    </xf>
    <xf numFmtId="3" fontId="7" fillId="0" borderId="1" xfId="0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14" fillId="0" borderId="0" xfId="0" applyFont="1" applyAlignment="1">
      <alignment vertical="center" wrapText="1"/>
    </xf>
    <xf numFmtId="0" fontId="12" fillId="2" borderId="3" xfId="0" applyFont="1" applyFill="1" applyBorder="1" applyAlignment="1" quotePrefix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 [0]" xfId="15"/>
    <cellStyle name="Currency [0]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29"/>
  <sheetViews>
    <sheetView tabSelected="1" view="pageBreakPreview" zoomScaleSheetLayoutView="100" workbookViewId="0" topLeftCell="A15">
      <selection activeCell="E25" sqref="E25"/>
    </sheetView>
  </sheetViews>
  <sheetFormatPr defaultColWidth="9.140625" defaultRowHeight="12.75"/>
  <cols>
    <col min="1" max="1" width="3.140625" style="1" customWidth="1"/>
    <col min="2" max="2" width="42.7109375" style="30" customWidth="1"/>
    <col min="3" max="6" width="11.421875" style="1" customWidth="1"/>
    <col min="7" max="16384" width="9.140625" style="1" customWidth="1"/>
  </cols>
  <sheetData>
    <row r="4" spans="2:6" ht="12.75">
      <c r="B4" s="103"/>
      <c r="C4" s="103"/>
      <c r="D4" s="103"/>
      <c r="E4" s="103"/>
      <c r="F4" s="103"/>
    </row>
    <row r="5" spans="2:7" ht="12.75" customHeight="1">
      <c r="B5" s="67"/>
      <c r="C5" s="66"/>
      <c r="D5" s="66"/>
      <c r="E5" s="66"/>
      <c r="F5" s="66"/>
      <c r="G5" s="66"/>
    </row>
    <row r="6" spans="2:7" ht="12.75" customHeight="1">
      <c r="B6" s="67"/>
      <c r="C6" s="66"/>
      <c r="D6" s="66"/>
      <c r="E6" s="66"/>
      <c r="F6" s="66"/>
      <c r="G6" s="66"/>
    </row>
    <row r="7" spans="2:7" ht="12.75" customHeight="1">
      <c r="B7" s="67"/>
      <c r="C7" s="66"/>
      <c r="D7" s="66"/>
      <c r="E7" s="66"/>
      <c r="F7" s="66"/>
      <c r="G7" s="66"/>
    </row>
    <row r="8" spans="2:7" ht="12.75" customHeight="1">
      <c r="B8" s="67"/>
      <c r="C8" s="66"/>
      <c r="D8" s="66"/>
      <c r="E8" s="66"/>
      <c r="F8" s="66"/>
      <c r="G8" s="66"/>
    </row>
    <row r="9" spans="2:7" ht="38.25" customHeight="1">
      <c r="B9" s="67"/>
      <c r="C9" s="66"/>
      <c r="D9" s="66"/>
      <c r="E9" s="66"/>
      <c r="F9" s="66"/>
      <c r="G9" s="66"/>
    </row>
    <row r="10" spans="2:7" ht="12.75" customHeight="1">
      <c r="B10" s="67"/>
      <c r="C10" s="110" t="s">
        <v>174</v>
      </c>
      <c r="D10" s="110"/>
      <c r="E10" s="111" t="s">
        <v>158</v>
      </c>
      <c r="F10" s="112"/>
      <c r="G10" s="66"/>
    </row>
    <row r="11" spans="2:7" ht="12.75" customHeight="1">
      <c r="B11" s="67"/>
      <c r="C11" s="66"/>
      <c r="D11" s="66"/>
      <c r="E11" s="66"/>
      <c r="F11" s="66"/>
      <c r="G11" s="66"/>
    </row>
    <row r="12" spans="2:7" ht="12.75" customHeight="1">
      <c r="B12" s="66"/>
      <c r="C12" s="66"/>
      <c r="D12" s="66"/>
      <c r="E12" s="66"/>
      <c r="F12" s="66"/>
      <c r="G12" s="66"/>
    </row>
    <row r="13" spans="2:7" ht="12.75" customHeight="1">
      <c r="B13" s="66"/>
      <c r="C13" s="68" t="s">
        <v>146</v>
      </c>
      <c r="D13" s="68"/>
      <c r="E13" s="66"/>
      <c r="F13" s="66"/>
      <c r="G13" s="66"/>
    </row>
    <row r="14" spans="2:7" ht="12.75" customHeight="1">
      <c r="B14" s="66"/>
      <c r="C14" s="68" t="s">
        <v>147</v>
      </c>
      <c r="D14" s="68"/>
      <c r="E14" s="66"/>
      <c r="F14" s="66"/>
      <c r="G14" s="66"/>
    </row>
    <row r="15" spans="2:7" ht="12.75" customHeight="1">
      <c r="B15" s="66"/>
      <c r="C15" s="109" t="s">
        <v>173</v>
      </c>
      <c r="D15" s="109"/>
      <c r="E15" s="109"/>
      <c r="F15" s="109"/>
      <c r="G15" s="66"/>
    </row>
    <row r="16" spans="2:7" ht="12" customHeight="1">
      <c r="B16" s="66"/>
      <c r="C16" s="66"/>
      <c r="D16" s="66"/>
      <c r="E16" s="66"/>
      <c r="F16" s="66"/>
      <c r="G16" s="66"/>
    </row>
    <row r="17" spans="2:6" ht="12.75">
      <c r="B17" s="114" t="s">
        <v>149</v>
      </c>
      <c r="C17" s="103"/>
      <c r="D17" s="103"/>
      <c r="E17" s="103"/>
      <c r="F17" s="103"/>
    </row>
    <row r="18" spans="2:6" ht="12.75">
      <c r="B18" s="104" t="s">
        <v>148</v>
      </c>
      <c r="C18" s="104"/>
      <c r="D18" s="104"/>
      <c r="E18" s="104"/>
      <c r="F18" s="104"/>
    </row>
    <row r="19" spans="2:6" ht="12" customHeight="1">
      <c r="B19" s="78" t="s">
        <v>150</v>
      </c>
      <c r="C19" s="15"/>
      <c r="D19" s="15"/>
      <c r="E19" s="15"/>
      <c r="F19" s="15"/>
    </row>
    <row r="20" spans="2:6" ht="12">
      <c r="B20" s="36"/>
      <c r="C20" s="20"/>
      <c r="D20" s="20"/>
      <c r="E20" s="33"/>
      <c r="F20" s="34"/>
    </row>
    <row r="21" spans="2:6" ht="12">
      <c r="B21" s="35"/>
      <c r="C21" s="38" t="s">
        <v>0</v>
      </c>
      <c r="D21" s="39"/>
      <c r="E21" s="37" t="s">
        <v>1</v>
      </c>
      <c r="F21" s="37"/>
    </row>
    <row r="22" spans="1:6" ht="54" customHeight="1">
      <c r="A22" s="10"/>
      <c r="B22" s="42" t="s">
        <v>2</v>
      </c>
      <c r="C22" s="14" t="s">
        <v>164</v>
      </c>
      <c r="D22" s="77" t="s">
        <v>157</v>
      </c>
      <c r="E22" s="14" t="s">
        <v>163</v>
      </c>
      <c r="F22" s="77" t="s">
        <v>157</v>
      </c>
    </row>
    <row r="23" spans="1:6" ht="18.75" customHeight="1">
      <c r="A23" s="10"/>
      <c r="B23" s="27" t="s">
        <v>3</v>
      </c>
      <c r="C23" s="52">
        <v>110344</v>
      </c>
      <c r="D23" s="52">
        <v>110343</v>
      </c>
      <c r="E23" s="52">
        <f>C23/4.0238</f>
        <v>27422.834136885533</v>
      </c>
      <c r="F23" s="52">
        <f>D23/4.0238</f>
        <v>27422.585615587257</v>
      </c>
    </row>
    <row r="24" spans="1:6" ht="12" customHeight="1">
      <c r="A24" s="10"/>
      <c r="B24" s="23" t="s">
        <v>4</v>
      </c>
      <c r="C24" s="52">
        <v>-2724</v>
      </c>
      <c r="D24" s="52">
        <v>-2724</v>
      </c>
      <c r="E24" s="52">
        <f aca="true" t="shared" si="0" ref="E24:F26">C24/4.0238</f>
        <v>-676.9720165018143</v>
      </c>
      <c r="F24" s="52">
        <f t="shared" si="0"/>
        <v>-676.9720165018143</v>
      </c>
    </row>
    <row r="25" spans="1:6" ht="12.75">
      <c r="A25" s="22"/>
      <c r="B25" s="21" t="s">
        <v>5</v>
      </c>
      <c r="C25" s="48">
        <v>-4170</v>
      </c>
      <c r="D25" s="48">
        <v>-4170</v>
      </c>
      <c r="E25" s="52">
        <f t="shared" si="0"/>
        <v>-1036.3338138078434</v>
      </c>
      <c r="F25" s="52">
        <f t="shared" si="0"/>
        <v>-1036.3338138078434</v>
      </c>
    </row>
    <row r="26" spans="1:6" ht="12.75">
      <c r="A26" s="22"/>
      <c r="B26" s="21" t="s">
        <v>6</v>
      </c>
      <c r="C26" s="48">
        <v>-4043</v>
      </c>
      <c r="D26" s="48">
        <v>-4043</v>
      </c>
      <c r="E26" s="52">
        <f t="shared" si="0"/>
        <v>-1004.7716089268852</v>
      </c>
      <c r="F26" s="52">
        <f t="shared" si="0"/>
        <v>-1004.7716089268852</v>
      </c>
    </row>
    <row r="27" spans="1:6" ht="12.75">
      <c r="A27" s="22"/>
      <c r="B27" s="97" t="s">
        <v>159</v>
      </c>
      <c r="C27" s="48">
        <v>269953</v>
      </c>
      <c r="D27" s="41"/>
      <c r="E27" s="52">
        <f>C27/3.9167</f>
        <v>68923.5836290755</v>
      </c>
      <c r="F27" s="41"/>
    </row>
    <row r="28" spans="1:6" ht="12.75">
      <c r="A28" s="22"/>
      <c r="B28" s="98" t="s">
        <v>160</v>
      </c>
      <c r="C28" s="48">
        <v>184819</v>
      </c>
      <c r="D28" s="41"/>
      <c r="E28" s="52">
        <f>C28/3.9167</f>
        <v>47187.428192100495</v>
      </c>
      <c r="F28" s="41"/>
    </row>
    <row r="29" spans="1:6" ht="12.75">
      <c r="A29" s="22"/>
      <c r="B29" s="98" t="s">
        <v>161</v>
      </c>
      <c r="C29" s="48">
        <v>47600000</v>
      </c>
      <c r="D29" s="41"/>
      <c r="E29" s="48">
        <v>47600000</v>
      </c>
      <c r="F29" s="41"/>
    </row>
    <row r="30" spans="1:6" ht="24" customHeight="1">
      <c r="A30" s="22"/>
      <c r="B30" s="98" t="s">
        <v>162</v>
      </c>
      <c r="C30" s="102">
        <v>3.9</v>
      </c>
      <c r="D30" s="41"/>
      <c r="E30" s="52">
        <f>C30/4.0238</f>
        <v>0.9692330632735227</v>
      </c>
      <c r="F30" s="41"/>
    </row>
    <row r="31" spans="2:6" ht="12" customHeight="1">
      <c r="B31" s="25"/>
      <c r="C31" s="19"/>
      <c r="D31" s="15"/>
      <c r="E31" s="15"/>
      <c r="F31" s="15"/>
    </row>
    <row r="32" spans="2:6" s="10" customFormat="1" ht="57" customHeight="1">
      <c r="B32" s="40" t="s">
        <v>7</v>
      </c>
      <c r="C32" s="77" t="s">
        <v>165</v>
      </c>
      <c r="D32" s="77" t="s">
        <v>166</v>
      </c>
      <c r="E32" s="77" t="s">
        <v>152</v>
      </c>
      <c r="F32" s="77" t="s">
        <v>153</v>
      </c>
    </row>
    <row r="33" spans="2:6" ht="12.75">
      <c r="B33" s="31" t="s">
        <v>8</v>
      </c>
      <c r="C33" s="3"/>
      <c r="D33" s="3"/>
      <c r="E33" s="3"/>
      <c r="F33" s="54"/>
    </row>
    <row r="34" spans="2:6" ht="12">
      <c r="B34" s="23" t="s">
        <v>9</v>
      </c>
      <c r="C34" s="53">
        <f>SUM(C35:C38)</f>
        <v>195765</v>
      </c>
      <c r="D34" s="79">
        <f>SUM(D35:D38)</f>
        <v>192346</v>
      </c>
      <c r="E34" s="79">
        <f>SUM(E35:E38)</f>
        <v>115081</v>
      </c>
      <c r="F34" s="80">
        <f>SUM(F35:F38)</f>
        <v>115932</v>
      </c>
    </row>
    <row r="35" spans="2:6" ht="12">
      <c r="B35" s="23" t="s">
        <v>10</v>
      </c>
      <c r="C35" s="55">
        <v>5821</v>
      </c>
      <c r="D35" s="81">
        <v>6066</v>
      </c>
      <c r="E35" s="82">
        <v>3357</v>
      </c>
      <c r="F35" s="81">
        <v>3471</v>
      </c>
    </row>
    <row r="36" spans="2:6" ht="12">
      <c r="B36" s="23" t="s">
        <v>11</v>
      </c>
      <c r="C36" s="55">
        <v>131050</v>
      </c>
      <c r="D36" s="81">
        <v>131203</v>
      </c>
      <c r="E36" s="82">
        <v>64203</v>
      </c>
      <c r="F36" s="81">
        <v>64959</v>
      </c>
    </row>
    <row r="37" spans="2:6" ht="12">
      <c r="B37" s="23" t="s">
        <v>12</v>
      </c>
      <c r="C37" s="55">
        <v>58730</v>
      </c>
      <c r="D37" s="81">
        <v>54913</v>
      </c>
      <c r="E37" s="82">
        <v>47521</v>
      </c>
      <c r="F37" s="81">
        <v>47502</v>
      </c>
    </row>
    <row r="38" spans="2:6" ht="12">
      <c r="B38" s="23" t="s">
        <v>13</v>
      </c>
      <c r="C38" s="55">
        <v>164</v>
      </c>
      <c r="D38" s="83">
        <v>164</v>
      </c>
      <c r="E38" s="101" t="s">
        <v>175</v>
      </c>
      <c r="F38" s="81" t="s">
        <v>175</v>
      </c>
    </row>
    <row r="39" spans="2:6" ht="12">
      <c r="B39" s="23" t="s">
        <v>14</v>
      </c>
      <c r="C39" s="53">
        <f>SUM(C40:C44)</f>
        <v>73594</v>
      </c>
      <c r="D39" s="79">
        <f>SUM(D40:D44)</f>
        <v>72498</v>
      </c>
      <c r="E39" s="79">
        <f>SUM(E40:E44)</f>
        <v>42140</v>
      </c>
      <c r="F39" s="80">
        <f>SUM(F40:F44)</f>
        <v>37825</v>
      </c>
    </row>
    <row r="40" spans="2:6" ht="12">
      <c r="B40" s="23" t="s">
        <v>15</v>
      </c>
      <c r="C40" s="57">
        <v>30962</v>
      </c>
      <c r="D40" s="81">
        <v>30833</v>
      </c>
      <c r="E40" s="84">
        <v>22642</v>
      </c>
      <c r="F40" s="81">
        <v>17609</v>
      </c>
    </row>
    <row r="41" spans="2:6" ht="12">
      <c r="B41" s="23" t="s">
        <v>16</v>
      </c>
      <c r="C41" s="48">
        <v>39509</v>
      </c>
      <c r="D41" s="81">
        <v>38825</v>
      </c>
      <c r="E41" s="85">
        <v>18677</v>
      </c>
      <c r="F41" s="81">
        <v>17460</v>
      </c>
    </row>
    <row r="42" spans="2:6" ht="12">
      <c r="B42" s="23" t="s">
        <v>17</v>
      </c>
      <c r="C42" s="99" t="s">
        <v>175</v>
      </c>
      <c r="D42" s="81" t="s">
        <v>175</v>
      </c>
      <c r="E42" s="100" t="s">
        <v>175</v>
      </c>
      <c r="F42" s="83" t="s">
        <v>175</v>
      </c>
    </row>
    <row r="43" spans="2:6" ht="12">
      <c r="B43" s="23" t="s">
        <v>18</v>
      </c>
      <c r="C43" s="99" t="s">
        <v>175</v>
      </c>
      <c r="D43" s="81" t="s">
        <v>175</v>
      </c>
      <c r="E43" s="100" t="s">
        <v>175</v>
      </c>
      <c r="F43" s="83" t="s">
        <v>175</v>
      </c>
    </row>
    <row r="44" spans="2:6" ht="12">
      <c r="B44" s="23" t="s">
        <v>19</v>
      </c>
      <c r="C44" s="48">
        <v>3123</v>
      </c>
      <c r="D44" s="81">
        <v>2840</v>
      </c>
      <c r="E44" s="85">
        <v>821</v>
      </c>
      <c r="F44" s="81">
        <v>2756</v>
      </c>
    </row>
    <row r="45" spans="2:6" ht="12">
      <c r="B45" s="23" t="s">
        <v>20</v>
      </c>
      <c r="C45" s="54">
        <f>C46+C47</f>
        <v>594</v>
      </c>
      <c r="D45" s="83">
        <f>D46+D47</f>
        <v>227</v>
      </c>
      <c r="E45" s="83">
        <f>E46+E47</f>
        <v>310</v>
      </c>
      <c r="F45" s="83">
        <f>F46+F47</f>
        <v>334</v>
      </c>
    </row>
    <row r="46" spans="2:6" ht="12">
      <c r="B46" s="23" t="s">
        <v>21</v>
      </c>
      <c r="C46" s="48"/>
      <c r="D46" s="81"/>
      <c r="E46" s="85">
        <v>203</v>
      </c>
      <c r="F46" s="81">
        <v>271</v>
      </c>
    </row>
    <row r="47" spans="2:6" ht="12">
      <c r="B47" s="23" t="s">
        <v>22</v>
      </c>
      <c r="C47" s="48">
        <v>594</v>
      </c>
      <c r="D47" s="81">
        <v>227</v>
      </c>
      <c r="E47" s="85">
        <v>107</v>
      </c>
      <c r="F47" s="81">
        <v>63</v>
      </c>
    </row>
    <row r="48" spans="2:6" ht="12">
      <c r="B48" s="23" t="s">
        <v>23</v>
      </c>
      <c r="C48" s="54">
        <f>C34+C39+C45</f>
        <v>269953</v>
      </c>
      <c r="D48" s="83">
        <f>D34+D39+D45</f>
        <v>265071</v>
      </c>
      <c r="E48" s="83">
        <f>E34+E39+E45</f>
        <v>157531</v>
      </c>
      <c r="F48" s="83">
        <f>F34+F39+F45</f>
        <v>154091</v>
      </c>
    </row>
    <row r="49" spans="2:6" ht="12">
      <c r="B49" s="28"/>
      <c r="C49" s="69"/>
      <c r="D49" s="69"/>
      <c r="E49" s="69"/>
      <c r="F49" s="69"/>
    </row>
    <row r="50" spans="2:6" ht="12">
      <c r="B50" s="28"/>
      <c r="C50" s="69"/>
      <c r="D50" s="69"/>
      <c r="E50" s="69"/>
      <c r="F50" s="69"/>
    </row>
    <row r="51" spans="1:6" ht="12" customHeight="1">
      <c r="A51" s="9"/>
      <c r="B51" s="105" t="s">
        <v>154</v>
      </c>
      <c r="C51" s="106"/>
      <c r="D51" s="106"/>
      <c r="E51" s="106"/>
      <c r="F51" s="106"/>
    </row>
    <row r="52" spans="2:6" ht="12.75">
      <c r="B52" s="32" t="s">
        <v>24</v>
      </c>
      <c r="C52" s="2"/>
      <c r="D52" s="3"/>
      <c r="E52" s="48"/>
      <c r="F52" s="3"/>
    </row>
    <row r="53" spans="2:6" ht="12">
      <c r="B53" s="23" t="s">
        <v>25</v>
      </c>
      <c r="C53" s="58">
        <f>SUM(C54:C61)</f>
        <v>184819</v>
      </c>
      <c r="D53" s="86">
        <f>SUM(D54:D61)</f>
        <v>188863</v>
      </c>
      <c r="E53" s="86">
        <f>SUM(E54:E61)</f>
        <v>119415</v>
      </c>
      <c r="F53" s="86">
        <f>SUM(F54:F61)</f>
        <v>119559</v>
      </c>
    </row>
    <row r="54" spans="2:6" ht="12">
      <c r="B54" s="23" t="s">
        <v>26</v>
      </c>
      <c r="C54" s="48">
        <v>47600</v>
      </c>
      <c r="D54" s="85">
        <v>47600</v>
      </c>
      <c r="E54" s="85">
        <v>33000</v>
      </c>
      <c r="F54" s="85">
        <v>33000</v>
      </c>
    </row>
    <row r="55" spans="2:7" ht="24">
      <c r="B55" s="23" t="s">
        <v>27</v>
      </c>
      <c r="C55" s="54" t="s">
        <v>175</v>
      </c>
      <c r="D55" s="83" t="s">
        <v>175</v>
      </c>
      <c r="E55" s="83" t="s">
        <v>175</v>
      </c>
      <c r="F55" s="83" t="s">
        <v>175</v>
      </c>
      <c r="G55" s="4"/>
    </row>
    <row r="56" spans="2:6" ht="12">
      <c r="B56" s="23" t="s">
        <v>28</v>
      </c>
      <c r="C56" s="48">
        <v>118365</v>
      </c>
      <c r="D56" s="85">
        <v>118289</v>
      </c>
      <c r="E56" s="85">
        <v>59470</v>
      </c>
      <c r="F56" s="85">
        <v>59469</v>
      </c>
    </row>
    <row r="57" spans="2:6" ht="12">
      <c r="B57" s="23" t="s">
        <v>29</v>
      </c>
      <c r="C57" s="48">
        <v>45948</v>
      </c>
      <c r="D57" s="85">
        <v>46025</v>
      </c>
      <c r="E57" s="85">
        <v>21792</v>
      </c>
      <c r="F57" s="85">
        <v>21794</v>
      </c>
    </row>
    <row r="58" spans="2:6" ht="12">
      <c r="B58" s="23" t="s">
        <v>30</v>
      </c>
      <c r="C58" s="99" t="s">
        <v>175</v>
      </c>
      <c r="D58" s="100" t="s">
        <v>175</v>
      </c>
      <c r="E58" s="100" t="s">
        <v>175</v>
      </c>
      <c r="F58" s="100" t="s">
        <v>175</v>
      </c>
    </row>
    <row r="59" spans="2:6" ht="24">
      <c r="B59" s="23" t="s">
        <v>31</v>
      </c>
      <c r="C59" s="99" t="s">
        <v>175</v>
      </c>
      <c r="D59" s="100" t="s">
        <v>175</v>
      </c>
      <c r="E59" s="100" t="s">
        <v>175</v>
      </c>
      <c r="F59" s="100" t="s">
        <v>175</v>
      </c>
    </row>
    <row r="60" spans="2:6" ht="19.5" customHeight="1">
      <c r="B60" s="23" t="s">
        <v>32</v>
      </c>
      <c r="C60" s="48">
        <v>-23051</v>
      </c>
      <c r="D60" s="85">
        <v>864</v>
      </c>
      <c r="E60" s="85">
        <v>5296</v>
      </c>
      <c r="F60" s="100" t="s">
        <v>175</v>
      </c>
    </row>
    <row r="61" spans="2:6" ht="12">
      <c r="B61" s="23" t="s">
        <v>33</v>
      </c>
      <c r="C61" s="48">
        <v>-4043</v>
      </c>
      <c r="D61" s="85">
        <v>-23915</v>
      </c>
      <c r="E61" s="85">
        <v>-143</v>
      </c>
      <c r="F61" s="85">
        <v>5296</v>
      </c>
    </row>
    <row r="62" spans="2:6" ht="12">
      <c r="B62" s="23" t="s">
        <v>34</v>
      </c>
      <c r="C62" s="58">
        <f>C63+C64</f>
        <v>4775</v>
      </c>
      <c r="D62" s="86">
        <f>D63+D64</f>
        <v>6754</v>
      </c>
      <c r="E62" s="86">
        <f>E63+E64</f>
        <v>3338</v>
      </c>
      <c r="F62" s="86">
        <f>F63+F64</f>
        <v>3452</v>
      </c>
    </row>
    <row r="63" spans="1:6" ht="12">
      <c r="A63" s="4"/>
      <c r="B63" s="23" t="s">
        <v>35</v>
      </c>
      <c r="C63" s="48">
        <v>1795</v>
      </c>
      <c r="D63" s="85">
        <v>1922</v>
      </c>
      <c r="E63" s="85">
        <v>2229</v>
      </c>
      <c r="F63" s="85">
        <v>2343</v>
      </c>
    </row>
    <row r="64" spans="1:6" ht="12">
      <c r="A64" s="4"/>
      <c r="B64" s="23" t="s">
        <v>36</v>
      </c>
      <c r="C64" s="48">
        <v>2980</v>
      </c>
      <c r="D64" s="85">
        <v>4832</v>
      </c>
      <c r="E64" s="85">
        <v>1109</v>
      </c>
      <c r="F64" s="85">
        <v>1109</v>
      </c>
    </row>
    <row r="65" spans="2:6" ht="12">
      <c r="B65" s="23" t="s">
        <v>37</v>
      </c>
      <c r="C65" s="58">
        <f>C66+C67</f>
        <v>79507</v>
      </c>
      <c r="D65" s="86">
        <f>D66+D67</f>
        <v>68961</v>
      </c>
      <c r="E65" s="86">
        <f>E66+E67</f>
        <v>34658</v>
      </c>
      <c r="F65" s="86">
        <f>F66+F67</f>
        <v>30959</v>
      </c>
    </row>
    <row r="66" spans="2:6" ht="12">
      <c r="B66" s="23" t="s">
        <v>38</v>
      </c>
      <c r="C66" s="48">
        <v>2225</v>
      </c>
      <c r="D66" s="85">
        <v>2317</v>
      </c>
      <c r="E66" s="85">
        <v>2153</v>
      </c>
      <c r="F66" s="85">
        <v>2239</v>
      </c>
    </row>
    <row r="67" spans="2:6" ht="12">
      <c r="B67" s="23" t="s">
        <v>39</v>
      </c>
      <c r="C67" s="56">
        <v>77282</v>
      </c>
      <c r="D67" s="81">
        <v>66644</v>
      </c>
      <c r="E67" s="81">
        <v>32505</v>
      </c>
      <c r="F67" s="81">
        <v>28720</v>
      </c>
    </row>
    <row r="68" spans="2:6" ht="21" customHeight="1">
      <c r="B68" s="23" t="s">
        <v>40</v>
      </c>
      <c r="C68" s="58">
        <v>852</v>
      </c>
      <c r="D68" s="86">
        <v>493</v>
      </c>
      <c r="E68" s="86">
        <v>120</v>
      </c>
      <c r="F68" s="86">
        <v>121</v>
      </c>
    </row>
    <row r="69" spans="2:6" ht="12">
      <c r="B69" s="63" t="s">
        <v>41</v>
      </c>
      <c r="C69" s="64">
        <f>C53+C62+C65+C68</f>
        <v>269953</v>
      </c>
      <c r="D69" s="87">
        <f>D53+D62+D65+D68</f>
        <v>265071</v>
      </c>
      <c r="E69" s="87">
        <f>E53+E62+E65+E68</f>
        <v>157531</v>
      </c>
      <c r="F69" s="87">
        <f>F53+F62+F65+F68</f>
        <v>154091</v>
      </c>
    </row>
    <row r="70" spans="2:6" ht="12.75">
      <c r="B70" s="65"/>
      <c r="C70" s="65"/>
      <c r="D70" s="65"/>
      <c r="E70" s="65"/>
      <c r="F70" s="65"/>
    </row>
    <row r="71" spans="2:14" ht="12.75">
      <c r="B71" s="107" t="s">
        <v>155</v>
      </c>
      <c r="C71" s="108"/>
      <c r="D71" s="108"/>
      <c r="E71" s="108"/>
      <c r="F71" s="108"/>
      <c r="G71"/>
      <c r="H71"/>
      <c r="I71"/>
      <c r="J71"/>
      <c r="K71"/>
      <c r="L71"/>
      <c r="M71"/>
      <c r="N71"/>
    </row>
    <row r="72" spans="2:6" ht="12" customHeight="1">
      <c r="B72" s="26"/>
      <c r="C72" s="7"/>
      <c r="D72" s="5"/>
      <c r="E72" s="6"/>
      <c r="F72" s="5"/>
    </row>
    <row r="73" spans="2:6" ht="74.25" customHeight="1">
      <c r="B73" s="43" t="s">
        <v>42</v>
      </c>
      <c r="C73" s="14" t="s">
        <v>167</v>
      </c>
      <c r="D73" s="14" t="s">
        <v>156</v>
      </c>
      <c r="E73" s="14" t="s">
        <v>168</v>
      </c>
      <c r="F73" s="14" t="s">
        <v>170</v>
      </c>
    </row>
    <row r="74" spans="2:6" ht="23.25" customHeight="1">
      <c r="B74" s="27" t="s">
        <v>3</v>
      </c>
      <c r="C74" s="44">
        <f>C75+C76</f>
        <v>110344</v>
      </c>
      <c r="D74" s="44">
        <f>D75+D76</f>
        <v>110344</v>
      </c>
      <c r="E74" s="88">
        <f>E75+E76</f>
        <v>53032</v>
      </c>
      <c r="F74" s="88">
        <f>F75+F76</f>
        <v>53032</v>
      </c>
    </row>
    <row r="75" spans="2:6" ht="12">
      <c r="B75" s="27" t="s">
        <v>43</v>
      </c>
      <c r="C75" s="44">
        <v>98169</v>
      </c>
      <c r="D75" s="44">
        <v>98169</v>
      </c>
      <c r="E75" s="88">
        <v>51097</v>
      </c>
      <c r="F75" s="88">
        <v>51097</v>
      </c>
    </row>
    <row r="76" spans="2:6" ht="12" customHeight="1">
      <c r="B76" s="23" t="s">
        <v>44</v>
      </c>
      <c r="C76" s="44">
        <v>12175</v>
      </c>
      <c r="D76" s="44">
        <v>12175</v>
      </c>
      <c r="E76" s="88">
        <v>1935</v>
      </c>
      <c r="F76" s="88">
        <v>1935</v>
      </c>
    </row>
    <row r="77" spans="2:6" ht="12" customHeight="1">
      <c r="B77" s="23" t="s">
        <v>45</v>
      </c>
      <c r="C77" s="44">
        <f>C78+C79</f>
        <v>100011</v>
      </c>
      <c r="D77" s="44">
        <f>D78+D79</f>
        <v>100011</v>
      </c>
      <c r="E77" s="88">
        <f>E78+E79</f>
        <v>44786</v>
      </c>
      <c r="F77" s="88">
        <f>F78+F79</f>
        <v>44786</v>
      </c>
    </row>
    <row r="78" spans="2:6" ht="12">
      <c r="B78" s="23" t="s">
        <v>46</v>
      </c>
      <c r="C78" s="44">
        <v>89628</v>
      </c>
      <c r="D78" s="44">
        <v>89628</v>
      </c>
      <c r="E78" s="88">
        <v>42898</v>
      </c>
      <c r="F78" s="88">
        <v>42898</v>
      </c>
    </row>
    <row r="79" spans="2:6" ht="12">
      <c r="B79" s="23" t="s">
        <v>47</v>
      </c>
      <c r="C79" s="44">
        <v>10383</v>
      </c>
      <c r="D79" s="44">
        <v>10383</v>
      </c>
      <c r="E79" s="88">
        <v>1888</v>
      </c>
      <c r="F79" s="88">
        <v>1888</v>
      </c>
    </row>
    <row r="80" spans="2:6" ht="12">
      <c r="B80" s="23" t="s">
        <v>48</v>
      </c>
      <c r="C80" s="44">
        <f>C74-C77</f>
        <v>10333</v>
      </c>
      <c r="D80" s="44">
        <f>D74-D77</f>
        <v>10333</v>
      </c>
      <c r="E80" s="88">
        <f>E74-E77</f>
        <v>8246</v>
      </c>
      <c r="F80" s="88">
        <f>F74-F77</f>
        <v>8246</v>
      </c>
    </row>
    <row r="81" spans="2:6" ht="12">
      <c r="B81" s="23" t="s">
        <v>49</v>
      </c>
      <c r="C81" s="44">
        <v>7889</v>
      </c>
      <c r="D81" s="44">
        <v>7889</v>
      </c>
      <c r="E81" s="88">
        <v>3190</v>
      </c>
      <c r="F81" s="88">
        <v>3190</v>
      </c>
    </row>
    <row r="82" spans="2:6" ht="12">
      <c r="B82" s="23" t="s">
        <v>50</v>
      </c>
      <c r="C82" s="44">
        <v>6941</v>
      </c>
      <c r="D82" s="44">
        <v>6941</v>
      </c>
      <c r="E82" s="88">
        <v>4936</v>
      </c>
      <c r="F82" s="88">
        <v>4936</v>
      </c>
    </row>
    <row r="83" spans="2:6" ht="12">
      <c r="B83" s="23" t="s">
        <v>51</v>
      </c>
      <c r="C83" s="45">
        <f>C80-C81-C82</f>
        <v>-4497</v>
      </c>
      <c r="D83" s="45">
        <f>D80-D81-D82</f>
        <v>-4497</v>
      </c>
      <c r="E83" s="89">
        <f>E80-E81-E82</f>
        <v>120</v>
      </c>
      <c r="F83" s="89">
        <f>F80-F81-F82</f>
        <v>120</v>
      </c>
    </row>
    <row r="84" spans="2:6" ht="12">
      <c r="B84" s="23" t="s">
        <v>52</v>
      </c>
      <c r="C84" s="45">
        <v>2242</v>
      </c>
      <c r="D84" s="45">
        <v>2242</v>
      </c>
      <c r="E84" s="89">
        <v>181</v>
      </c>
      <c r="F84" s="89">
        <v>181</v>
      </c>
    </row>
    <row r="85" spans="2:6" ht="12">
      <c r="B85" s="23" t="s">
        <v>53</v>
      </c>
      <c r="C85" s="45">
        <v>469</v>
      </c>
      <c r="D85" s="45">
        <v>469</v>
      </c>
      <c r="E85" s="89">
        <v>91</v>
      </c>
      <c r="F85" s="89">
        <v>91</v>
      </c>
    </row>
    <row r="86" spans="2:6" ht="12" customHeight="1">
      <c r="B86" s="23" t="s">
        <v>54</v>
      </c>
      <c r="C86" s="45">
        <f>C83+C84-C85</f>
        <v>-2724</v>
      </c>
      <c r="D86" s="45">
        <f>D83+D84-D85</f>
        <v>-2724</v>
      </c>
      <c r="E86" s="89">
        <f>E83+E84-E85</f>
        <v>210</v>
      </c>
      <c r="F86" s="89">
        <f>F83+F84-F85</f>
        <v>210</v>
      </c>
    </row>
    <row r="87" spans="2:6" ht="12">
      <c r="B87" s="23" t="s">
        <v>55</v>
      </c>
      <c r="C87" s="45">
        <v>0</v>
      </c>
      <c r="D87" s="45">
        <v>0</v>
      </c>
      <c r="E87" s="45">
        <v>0</v>
      </c>
      <c r="F87" s="45">
        <v>0</v>
      </c>
    </row>
    <row r="88" spans="2:6" ht="12" customHeight="1">
      <c r="B88" s="23" t="s">
        <v>56</v>
      </c>
      <c r="C88" s="45">
        <v>0</v>
      </c>
      <c r="D88" s="45">
        <v>0</v>
      </c>
      <c r="E88" s="45">
        <v>0</v>
      </c>
      <c r="F88" s="45">
        <v>0</v>
      </c>
    </row>
    <row r="89" spans="2:6" ht="12">
      <c r="B89" s="23" t="s">
        <v>57</v>
      </c>
      <c r="C89" s="45">
        <v>479</v>
      </c>
      <c r="D89" s="45">
        <v>479</v>
      </c>
      <c r="E89" s="89">
        <v>84</v>
      </c>
      <c r="F89" s="89">
        <v>84</v>
      </c>
    </row>
    <row r="90" spans="2:6" ht="12">
      <c r="B90" s="23" t="s">
        <v>58</v>
      </c>
      <c r="C90" s="46">
        <v>1977</v>
      </c>
      <c r="D90" s="46">
        <v>1977</v>
      </c>
      <c r="E90" s="90">
        <v>438</v>
      </c>
      <c r="F90" s="90">
        <v>438</v>
      </c>
    </row>
    <row r="91" spans="2:6" ht="24">
      <c r="B91" s="23" t="s">
        <v>59</v>
      </c>
      <c r="C91" s="45">
        <f>C86+C87+C89-C90</f>
        <v>-4222</v>
      </c>
      <c r="D91" s="45">
        <f>D86+D87+D89-D90</f>
        <v>-4222</v>
      </c>
      <c r="E91" s="89">
        <f>E86+E89-E90</f>
        <v>-144</v>
      </c>
      <c r="F91" s="89">
        <f>F86+F89-F90</f>
        <v>-144</v>
      </c>
    </row>
    <row r="92" spans="2:6" ht="12">
      <c r="B92" s="23" t="s">
        <v>60</v>
      </c>
      <c r="C92" s="44">
        <f>C93-C94</f>
        <v>52</v>
      </c>
      <c r="D92" s="44">
        <f>D93-D94</f>
        <v>52</v>
      </c>
      <c r="E92" s="88">
        <f>E93-E94</f>
        <v>-48</v>
      </c>
      <c r="F92" s="88">
        <f>F93-F94</f>
        <v>-48</v>
      </c>
    </row>
    <row r="93" spans="2:6" ht="12">
      <c r="B93" s="23" t="s">
        <v>61</v>
      </c>
      <c r="C93" s="45">
        <v>58</v>
      </c>
      <c r="D93" s="45">
        <v>58</v>
      </c>
      <c r="E93" s="89">
        <v>15</v>
      </c>
      <c r="F93" s="89">
        <v>15</v>
      </c>
    </row>
    <row r="94" spans="2:6" ht="12">
      <c r="B94" s="23" t="s">
        <v>62</v>
      </c>
      <c r="C94" s="45">
        <v>6</v>
      </c>
      <c r="D94" s="45">
        <v>6</v>
      </c>
      <c r="E94" s="89">
        <v>63</v>
      </c>
      <c r="F94" s="89">
        <v>63</v>
      </c>
    </row>
    <row r="95" spans="2:6" ht="12">
      <c r="B95" s="23" t="s">
        <v>63</v>
      </c>
      <c r="C95" s="45">
        <f>C91+C92</f>
        <v>-4170</v>
      </c>
      <c r="D95" s="45">
        <f>D91+D92</f>
        <v>-4170</v>
      </c>
      <c r="E95" s="89">
        <f>E91+E92</f>
        <v>-192</v>
      </c>
      <c r="F95" s="89">
        <f>F91+F92</f>
        <v>-192</v>
      </c>
    </row>
    <row r="96" spans="2:6" ht="12">
      <c r="B96" s="23" t="s">
        <v>64</v>
      </c>
      <c r="C96" s="45">
        <v>-127</v>
      </c>
      <c r="D96" s="45">
        <v>-127</v>
      </c>
      <c r="E96" s="89">
        <v>-49</v>
      </c>
      <c r="F96" s="89">
        <v>-49</v>
      </c>
    </row>
    <row r="97" spans="2:6" ht="24" customHeight="1">
      <c r="B97" s="23" t="s">
        <v>65</v>
      </c>
      <c r="C97" s="45">
        <v>0</v>
      </c>
      <c r="D97" s="45">
        <v>0</v>
      </c>
      <c r="E97" s="89">
        <v>0</v>
      </c>
      <c r="F97" s="89">
        <v>0</v>
      </c>
    </row>
    <row r="98" spans="2:6" ht="12">
      <c r="B98" s="23" t="s">
        <v>66</v>
      </c>
      <c r="C98" s="45">
        <f>C95-C96</f>
        <v>-4043</v>
      </c>
      <c r="D98" s="45">
        <f>D95-D96</f>
        <v>-4043</v>
      </c>
      <c r="E98" s="89">
        <f>E95-E96</f>
        <v>-143</v>
      </c>
      <c r="F98" s="89">
        <f>F95-F96</f>
        <v>-143</v>
      </c>
    </row>
    <row r="99" spans="2:6" ht="12" customHeight="1">
      <c r="B99" s="26"/>
      <c r="C99" s="7"/>
      <c r="D99" s="47"/>
      <c r="E99" s="47"/>
      <c r="F99" s="47"/>
    </row>
    <row r="100" spans="2:6" ht="12.75">
      <c r="B100"/>
      <c r="C100"/>
      <c r="D100"/>
      <c r="E100"/>
      <c r="F100"/>
    </row>
    <row r="101" spans="2:6" ht="12.75">
      <c r="B101"/>
      <c r="C101"/>
      <c r="D101"/>
      <c r="E101"/>
      <c r="F101"/>
    </row>
    <row r="102" spans="2:6" ht="12.75">
      <c r="B102"/>
      <c r="C102"/>
      <c r="D102"/>
      <c r="E102"/>
      <c r="F102"/>
    </row>
    <row r="103" spans="2:6" ht="12.75">
      <c r="B103" s="107" t="s">
        <v>155</v>
      </c>
      <c r="C103" s="108"/>
      <c r="D103" s="108"/>
      <c r="E103" s="108"/>
      <c r="F103" s="108"/>
    </row>
    <row r="104" spans="2:6" ht="12.75">
      <c r="B104"/>
      <c r="C104"/>
      <c r="D104"/>
      <c r="E104"/>
      <c r="F104"/>
    </row>
    <row r="105" spans="2:6" ht="63">
      <c r="B105" s="43" t="s">
        <v>67</v>
      </c>
      <c r="C105" s="14" t="s">
        <v>172</v>
      </c>
      <c r="D105" s="77" t="s">
        <v>156</v>
      </c>
      <c r="E105" s="14" t="s">
        <v>171</v>
      </c>
      <c r="F105" s="77" t="s">
        <v>169</v>
      </c>
    </row>
    <row r="106" spans="2:6" ht="24">
      <c r="B106" s="23" t="s">
        <v>68</v>
      </c>
      <c r="C106" s="51">
        <f>C107+C108</f>
        <v>9566</v>
      </c>
      <c r="D106" s="51">
        <f>D107+D108</f>
        <v>9566</v>
      </c>
      <c r="E106" s="91">
        <f>E107+E108</f>
        <v>-510</v>
      </c>
      <c r="F106" s="91">
        <f>F107+F108</f>
        <v>-510</v>
      </c>
    </row>
    <row r="107" spans="2:6" ht="12">
      <c r="B107" s="23" t="s">
        <v>69</v>
      </c>
      <c r="C107" s="51">
        <v>-4043</v>
      </c>
      <c r="D107" s="51">
        <v>-4043</v>
      </c>
      <c r="E107" s="86">
        <v>-143</v>
      </c>
      <c r="F107" s="86">
        <v>-143</v>
      </c>
    </row>
    <row r="108" spans="2:6" ht="12">
      <c r="B108" s="23" t="s">
        <v>70</v>
      </c>
      <c r="C108" s="51">
        <f>SUM(C109:C121)</f>
        <v>13609</v>
      </c>
      <c r="D108" s="51">
        <f>SUM(D109:D121)</f>
        <v>13609</v>
      </c>
      <c r="E108" s="91">
        <f>SUM(E109:E121)</f>
        <v>-367</v>
      </c>
      <c r="F108" s="91">
        <f>SUM(F109:F121)</f>
        <v>-367</v>
      </c>
    </row>
    <row r="109" spans="2:6" ht="12">
      <c r="B109" s="23" t="s">
        <v>71</v>
      </c>
      <c r="C109" s="49">
        <v>4239</v>
      </c>
      <c r="D109" s="49">
        <v>4239</v>
      </c>
      <c r="E109" s="85">
        <v>2159</v>
      </c>
      <c r="F109" s="85">
        <v>2159</v>
      </c>
    </row>
    <row r="110" spans="2:6" ht="12" customHeight="1">
      <c r="B110" s="23" t="s">
        <v>72</v>
      </c>
      <c r="C110" s="49">
        <v>2</v>
      </c>
      <c r="D110" s="49">
        <v>2</v>
      </c>
      <c r="E110" s="85">
        <v>16</v>
      </c>
      <c r="F110" s="85">
        <v>16</v>
      </c>
    </row>
    <row r="111" spans="2:6" ht="12" customHeight="1">
      <c r="B111" s="23" t="s">
        <v>73</v>
      </c>
      <c r="C111" s="49">
        <v>1790</v>
      </c>
      <c r="D111" s="49">
        <v>1790</v>
      </c>
      <c r="E111" s="85">
        <v>338</v>
      </c>
      <c r="F111" s="85">
        <v>338</v>
      </c>
    </row>
    <row r="112" spans="2:6" ht="12">
      <c r="B112" s="23" t="s">
        <v>74</v>
      </c>
      <c r="C112" s="49">
        <v>-183</v>
      </c>
      <c r="D112" s="49">
        <v>-183</v>
      </c>
      <c r="E112" s="85">
        <v>0</v>
      </c>
      <c r="F112" s="85">
        <v>0</v>
      </c>
    </row>
    <row r="113" spans="2:6" ht="12">
      <c r="B113" s="23" t="s">
        <v>75</v>
      </c>
      <c r="C113" s="50">
        <v>-1872</v>
      </c>
      <c r="D113" s="50">
        <v>-1872</v>
      </c>
      <c r="E113" s="83">
        <v>-114</v>
      </c>
      <c r="F113" s="83">
        <v>-114</v>
      </c>
    </row>
    <row r="114" spans="2:6" ht="24">
      <c r="B114" s="23" t="s">
        <v>76</v>
      </c>
      <c r="C114" s="49">
        <v>-127</v>
      </c>
      <c r="D114" s="49">
        <v>-127</v>
      </c>
      <c r="E114" s="85">
        <v>-49</v>
      </c>
      <c r="F114" s="85">
        <v>-49</v>
      </c>
    </row>
    <row r="115" spans="2:6" ht="12">
      <c r="B115" s="23" t="s">
        <v>77</v>
      </c>
      <c r="C115" s="49"/>
      <c r="D115" s="49"/>
      <c r="E115" s="85">
        <v>-65</v>
      </c>
      <c r="F115" s="85">
        <v>-65</v>
      </c>
    </row>
    <row r="116" spans="2:6" ht="12">
      <c r="B116" s="23" t="s">
        <v>78</v>
      </c>
      <c r="C116" s="49">
        <v>-129</v>
      </c>
      <c r="D116" s="49">
        <v>-129</v>
      </c>
      <c r="E116" s="85">
        <v>-5033</v>
      </c>
      <c r="F116" s="85">
        <v>-5033</v>
      </c>
    </row>
    <row r="117" spans="2:6" ht="15" customHeight="1">
      <c r="B117" s="23" t="s">
        <v>79</v>
      </c>
      <c r="C117" s="49">
        <v>2644</v>
      </c>
      <c r="D117" s="49">
        <v>2644</v>
      </c>
      <c r="E117" s="85">
        <v>-1217</v>
      </c>
      <c r="F117" s="85">
        <v>-1217</v>
      </c>
    </row>
    <row r="118" spans="2:6" ht="21.75" customHeight="1">
      <c r="B118" s="23" t="s">
        <v>80</v>
      </c>
      <c r="C118" s="49">
        <v>7254</v>
      </c>
      <c r="D118" s="49">
        <v>7254</v>
      </c>
      <c r="E118" s="85">
        <v>3461</v>
      </c>
      <c r="F118" s="85">
        <v>3461</v>
      </c>
    </row>
    <row r="119" spans="2:6" ht="12">
      <c r="B119" s="23" t="s">
        <v>81</v>
      </c>
      <c r="C119" s="49">
        <v>-500</v>
      </c>
      <c r="D119" s="49">
        <v>-500</v>
      </c>
      <c r="E119" s="85">
        <v>24</v>
      </c>
      <c r="F119" s="85">
        <v>24</v>
      </c>
    </row>
    <row r="120" spans="2:6" ht="12">
      <c r="B120" s="23" t="s">
        <v>82</v>
      </c>
      <c r="C120" s="49">
        <v>491</v>
      </c>
      <c r="D120" s="49">
        <v>491</v>
      </c>
      <c r="E120" s="85">
        <v>-1</v>
      </c>
      <c r="F120" s="85">
        <v>-1</v>
      </c>
    </row>
    <row r="121" spans="2:6" ht="12">
      <c r="B121" s="23" t="s">
        <v>83</v>
      </c>
      <c r="C121" s="49">
        <v>0</v>
      </c>
      <c r="D121" s="49">
        <v>0</v>
      </c>
      <c r="E121" s="85">
        <v>114</v>
      </c>
      <c r="F121" s="85">
        <v>114</v>
      </c>
    </row>
    <row r="122" spans="2:6" ht="24">
      <c r="B122" s="23" t="s">
        <v>84</v>
      </c>
      <c r="C122" s="49">
        <f>C123-C135</f>
        <v>-7651</v>
      </c>
      <c r="D122" s="49">
        <f>D123-D135</f>
        <v>-7651</v>
      </c>
      <c r="E122" s="92">
        <f>E123-E135</f>
        <v>-1261</v>
      </c>
      <c r="F122" s="92">
        <f>F123-F135</f>
        <v>-1261</v>
      </c>
    </row>
    <row r="123" spans="2:6" ht="12">
      <c r="B123" s="23" t="s">
        <v>85</v>
      </c>
      <c r="C123" s="51">
        <f>SUM(C124:C126,C130:C134)</f>
        <v>541</v>
      </c>
      <c r="D123" s="51">
        <f>SUM(D124:D126,D130:D134)</f>
        <v>541</v>
      </c>
      <c r="E123" s="91">
        <f>SUM(E124:E134)</f>
        <v>52</v>
      </c>
      <c r="F123" s="91">
        <f>SUM(F124:F134)</f>
        <v>52</v>
      </c>
    </row>
    <row r="124" spans="2:6" ht="24">
      <c r="B124" s="23" t="s">
        <v>86</v>
      </c>
      <c r="C124" s="49">
        <v>0</v>
      </c>
      <c r="D124" s="49">
        <v>0</v>
      </c>
      <c r="E124" s="85">
        <v>0</v>
      </c>
      <c r="F124" s="85">
        <v>0</v>
      </c>
    </row>
    <row r="125" spans="2:6" ht="24">
      <c r="B125" s="23" t="s">
        <v>87</v>
      </c>
      <c r="C125" s="49">
        <v>238</v>
      </c>
      <c r="D125" s="49">
        <v>238</v>
      </c>
      <c r="E125" s="85">
        <v>0</v>
      </c>
      <c r="F125" s="85">
        <v>0</v>
      </c>
    </row>
    <row r="126" spans="2:6" ht="24">
      <c r="B126" s="23" t="s">
        <v>88</v>
      </c>
      <c r="C126" s="49">
        <v>303</v>
      </c>
      <c r="D126" s="49">
        <v>303</v>
      </c>
      <c r="E126" s="85">
        <v>0</v>
      </c>
      <c r="F126" s="85">
        <v>0</v>
      </c>
    </row>
    <row r="127" spans="2:6" ht="12">
      <c r="B127" s="23" t="s">
        <v>89</v>
      </c>
      <c r="C127" s="49">
        <v>0</v>
      </c>
      <c r="D127" s="49">
        <v>0</v>
      </c>
      <c r="E127" s="85">
        <v>0</v>
      </c>
      <c r="F127" s="85">
        <v>0</v>
      </c>
    </row>
    <row r="128" spans="2:6" ht="12">
      <c r="B128" s="23" t="s">
        <v>90</v>
      </c>
      <c r="C128" s="49">
        <v>303</v>
      </c>
      <c r="D128" s="49">
        <v>303</v>
      </c>
      <c r="E128" s="85">
        <v>0</v>
      </c>
      <c r="F128" s="85">
        <v>0</v>
      </c>
    </row>
    <row r="129" spans="2:6" ht="12">
      <c r="B129" s="23" t="s">
        <v>91</v>
      </c>
      <c r="C129" s="61">
        <v>0</v>
      </c>
      <c r="D129" s="61">
        <v>0</v>
      </c>
      <c r="E129" s="81">
        <v>0</v>
      </c>
      <c r="F129" s="81">
        <v>0</v>
      </c>
    </row>
    <row r="130" spans="2:6" ht="24">
      <c r="B130" s="23" t="s">
        <v>92</v>
      </c>
      <c r="C130" s="49">
        <v>0</v>
      </c>
      <c r="D130" s="49">
        <v>0</v>
      </c>
      <c r="E130" s="85">
        <v>0</v>
      </c>
      <c r="F130" s="85">
        <v>0</v>
      </c>
    </row>
    <row r="131" spans="2:6" ht="12">
      <c r="B131" s="23" t="s">
        <v>93</v>
      </c>
      <c r="C131" s="49">
        <v>0</v>
      </c>
      <c r="D131" s="49">
        <v>0</v>
      </c>
      <c r="E131" s="85">
        <v>0</v>
      </c>
      <c r="F131" s="85">
        <v>0</v>
      </c>
    </row>
    <row r="132" spans="2:6" ht="12">
      <c r="B132" s="23" t="s">
        <v>94</v>
      </c>
      <c r="C132" s="49">
        <v>0</v>
      </c>
      <c r="D132" s="49">
        <v>0</v>
      </c>
      <c r="E132" s="85">
        <v>0</v>
      </c>
      <c r="F132" s="85">
        <v>0</v>
      </c>
    </row>
    <row r="133" spans="2:6" ht="12">
      <c r="B133" s="23" t="s">
        <v>95</v>
      </c>
      <c r="C133" s="49">
        <v>0</v>
      </c>
      <c r="D133" s="49">
        <v>0</v>
      </c>
      <c r="E133" s="85">
        <v>47</v>
      </c>
      <c r="F133" s="85">
        <v>47</v>
      </c>
    </row>
    <row r="134" spans="2:6" ht="12">
      <c r="B134" s="23" t="s">
        <v>96</v>
      </c>
      <c r="C134" s="49">
        <v>0</v>
      </c>
      <c r="D134" s="49">
        <v>0</v>
      </c>
      <c r="E134" s="85">
        <v>5</v>
      </c>
      <c r="F134" s="85">
        <v>5</v>
      </c>
    </row>
    <row r="135" spans="2:6" ht="12">
      <c r="B135" s="62" t="s">
        <v>97</v>
      </c>
      <c r="C135" s="51">
        <f>C136+C137+C138+C142+C143+C144+C145</f>
        <v>8192</v>
      </c>
      <c r="D135" s="51">
        <f>D136+D137+D138+D142+D143+D144+D145</f>
        <v>8192</v>
      </c>
      <c r="E135" s="91">
        <f>E136+E137+E138+E142+E143+E144+E145</f>
        <v>1313</v>
      </c>
      <c r="F135" s="91">
        <f>F136+F137+F138+F142+F143+F144+F145</f>
        <v>1313</v>
      </c>
    </row>
    <row r="136" spans="2:6" ht="24">
      <c r="B136" s="23" t="s">
        <v>98</v>
      </c>
      <c r="C136" s="49">
        <v>529</v>
      </c>
      <c r="D136" s="49">
        <v>529</v>
      </c>
      <c r="E136" s="85">
        <v>128</v>
      </c>
      <c r="F136" s="85">
        <v>128</v>
      </c>
    </row>
    <row r="137" spans="2:6" ht="24">
      <c r="B137" s="23" t="s">
        <v>99</v>
      </c>
      <c r="C137" s="49">
        <v>3346</v>
      </c>
      <c r="D137" s="49">
        <v>3346</v>
      </c>
      <c r="E137" s="85">
        <v>1090</v>
      </c>
      <c r="F137" s="85">
        <v>1090</v>
      </c>
    </row>
    <row r="138" spans="2:6" ht="24">
      <c r="B138" s="23" t="s">
        <v>100</v>
      </c>
      <c r="C138" s="49">
        <v>3913</v>
      </c>
      <c r="D138" s="49">
        <v>3913</v>
      </c>
      <c r="E138" s="92">
        <v>19</v>
      </c>
      <c r="F138" s="92">
        <v>19</v>
      </c>
    </row>
    <row r="139" spans="2:6" ht="12">
      <c r="B139" s="23" t="s">
        <v>101</v>
      </c>
      <c r="C139" s="61">
        <v>3913</v>
      </c>
      <c r="D139" s="61">
        <v>3913</v>
      </c>
      <c r="E139" s="83"/>
      <c r="F139" s="83"/>
    </row>
    <row r="140" spans="2:6" ht="12">
      <c r="B140" s="23" t="s">
        <v>102</v>
      </c>
      <c r="C140" s="49">
        <v>0</v>
      </c>
      <c r="D140" s="49">
        <v>0</v>
      </c>
      <c r="E140" s="85">
        <v>19</v>
      </c>
      <c r="F140" s="85">
        <v>19</v>
      </c>
    </row>
    <row r="141" spans="2:6" ht="12" customHeight="1">
      <c r="B141" s="23" t="s">
        <v>103</v>
      </c>
      <c r="C141" s="49">
        <v>0</v>
      </c>
      <c r="D141" s="49">
        <v>0</v>
      </c>
      <c r="E141" s="85">
        <v>0</v>
      </c>
      <c r="F141" s="85">
        <v>0</v>
      </c>
    </row>
    <row r="142" spans="2:6" ht="12">
      <c r="B142" s="23" t="s">
        <v>104</v>
      </c>
      <c r="C142" s="49">
        <v>0</v>
      </c>
      <c r="D142" s="49">
        <v>0</v>
      </c>
      <c r="E142" s="85">
        <v>0</v>
      </c>
      <c r="F142" s="85">
        <v>0</v>
      </c>
    </row>
    <row r="143" spans="2:6" ht="24">
      <c r="B143" s="23" t="s">
        <v>105</v>
      </c>
      <c r="C143" s="49">
        <v>0</v>
      </c>
      <c r="D143" s="49">
        <v>0</v>
      </c>
      <c r="E143" s="85">
        <v>0</v>
      </c>
      <c r="F143" s="85">
        <v>0</v>
      </c>
    </row>
    <row r="144" spans="2:6" ht="12">
      <c r="B144" s="23" t="s">
        <v>106</v>
      </c>
      <c r="C144" s="49">
        <v>0</v>
      </c>
      <c r="D144" s="49">
        <v>0</v>
      </c>
      <c r="E144" s="85">
        <v>0</v>
      </c>
      <c r="F144" s="85">
        <v>0</v>
      </c>
    </row>
    <row r="145" spans="2:6" ht="12">
      <c r="B145" s="23" t="s">
        <v>107</v>
      </c>
      <c r="C145" s="49">
        <v>404</v>
      </c>
      <c r="D145" s="49">
        <v>404</v>
      </c>
      <c r="E145" s="85">
        <v>76</v>
      </c>
      <c r="F145" s="85">
        <v>76</v>
      </c>
    </row>
    <row r="146" spans="2:6" ht="17.25" customHeight="1">
      <c r="B146" s="107" t="s">
        <v>155</v>
      </c>
      <c r="C146" s="108"/>
      <c r="D146" s="108"/>
      <c r="E146" s="108"/>
      <c r="F146" s="108"/>
    </row>
    <row r="147" spans="2:6" ht="12" hidden="1">
      <c r="B147" s="72"/>
      <c r="C147" s="73"/>
      <c r="D147" s="73"/>
      <c r="E147" s="74"/>
      <c r="F147" s="73"/>
    </row>
    <row r="148" spans="2:6" ht="24">
      <c r="B148" s="70" t="s">
        <v>108</v>
      </c>
      <c r="C148" s="71">
        <f>C149-C157</f>
        <v>-1632</v>
      </c>
      <c r="D148" s="71">
        <f>D149-D157</f>
        <v>-1632</v>
      </c>
      <c r="E148" s="93">
        <f>E149-E157</f>
        <v>-164</v>
      </c>
      <c r="F148" s="93">
        <f>F149-F157</f>
        <v>-164</v>
      </c>
    </row>
    <row r="149" spans="2:6" ht="18" customHeight="1">
      <c r="B149" s="23" t="s">
        <v>109</v>
      </c>
      <c r="C149" s="49">
        <f>SUM(C150:C156)</f>
        <v>6401</v>
      </c>
      <c r="D149" s="49">
        <f>SUM(D150:D156)</f>
        <v>6401</v>
      </c>
      <c r="E149" s="92">
        <f>SUM(E150:E156)</f>
        <v>361</v>
      </c>
      <c r="F149" s="92">
        <f>SUM(F150:F156)</f>
        <v>361</v>
      </c>
    </row>
    <row r="150" spans="2:6" ht="24">
      <c r="B150" s="23" t="s">
        <v>110</v>
      </c>
      <c r="C150" s="49">
        <v>0</v>
      </c>
      <c r="D150" s="49">
        <v>0</v>
      </c>
      <c r="E150" s="85">
        <v>0</v>
      </c>
      <c r="F150" s="85">
        <v>0</v>
      </c>
    </row>
    <row r="151" spans="2:6" ht="24" customHeight="1">
      <c r="B151" s="23" t="s">
        <v>111</v>
      </c>
      <c r="C151" s="49">
        <v>0</v>
      </c>
      <c r="D151" s="49">
        <v>0</v>
      </c>
      <c r="E151" s="85">
        <v>0</v>
      </c>
      <c r="F151" s="85">
        <v>0</v>
      </c>
    </row>
    <row r="152" spans="2:6" ht="24" customHeight="1">
      <c r="B152" s="23" t="s">
        <v>112</v>
      </c>
      <c r="C152" s="49">
        <v>6369</v>
      </c>
      <c r="D152" s="49">
        <v>6369</v>
      </c>
      <c r="E152" s="85">
        <v>324</v>
      </c>
      <c r="F152" s="85">
        <v>324</v>
      </c>
    </row>
    <row r="153" spans="2:6" ht="24" customHeight="1">
      <c r="B153" s="23" t="s">
        <v>113</v>
      </c>
      <c r="C153" s="49">
        <v>0</v>
      </c>
      <c r="D153" s="49">
        <v>0</v>
      </c>
      <c r="E153" s="85">
        <v>0</v>
      </c>
      <c r="F153" s="85">
        <v>0</v>
      </c>
    </row>
    <row r="154" spans="2:6" ht="14.25" customHeight="1">
      <c r="B154" s="23" t="s">
        <v>114</v>
      </c>
      <c r="C154" s="61">
        <v>0</v>
      </c>
      <c r="D154" s="61">
        <v>0</v>
      </c>
      <c r="E154" s="81">
        <v>0</v>
      </c>
      <c r="F154" s="81">
        <v>0</v>
      </c>
    </row>
    <row r="155" spans="2:6" ht="15" customHeight="1">
      <c r="B155" s="23" t="s">
        <v>115</v>
      </c>
      <c r="C155" s="49">
        <v>0</v>
      </c>
      <c r="D155" s="49">
        <v>0</v>
      </c>
      <c r="E155" s="85">
        <v>0</v>
      </c>
      <c r="F155" s="85">
        <v>0</v>
      </c>
    </row>
    <row r="156" spans="2:6" ht="15" customHeight="1">
      <c r="B156" s="23" t="s">
        <v>116</v>
      </c>
      <c r="C156" s="49">
        <v>32</v>
      </c>
      <c r="D156" s="49">
        <v>32</v>
      </c>
      <c r="E156" s="92">
        <v>37</v>
      </c>
      <c r="F156" s="92">
        <v>37</v>
      </c>
    </row>
    <row r="157" spans="2:6" ht="15" customHeight="1">
      <c r="B157" s="23" t="s">
        <v>117</v>
      </c>
      <c r="C157" s="49">
        <f>SUM(C158:C169)</f>
        <v>8033</v>
      </c>
      <c r="D157" s="49">
        <f>SUM(D158:D169)</f>
        <v>8033</v>
      </c>
      <c r="E157" s="92">
        <f>SUM(E158:E169)</f>
        <v>525</v>
      </c>
      <c r="F157" s="92">
        <f>SUM(F158:F169)</f>
        <v>525</v>
      </c>
    </row>
    <row r="158" spans="2:6" ht="15" customHeight="1">
      <c r="B158" s="23" t="s">
        <v>118</v>
      </c>
      <c r="C158" s="49">
        <v>307</v>
      </c>
      <c r="D158" s="49">
        <v>307</v>
      </c>
      <c r="E158" s="85">
        <v>86</v>
      </c>
      <c r="F158" s="85">
        <v>86</v>
      </c>
    </row>
    <row r="159" spans="2:6" ht="20.25" customHeight="1">
      <c r="B159" s="23" t="s">
        <v>119</v>
      </c>
      <c r="C159" s="49">
        <v>0</v>
      </c>
      <c r="D159" s="49">
        <v>0</v>
      </c>
      <c r="E159" s="85">
        <v>0</v>
      </c>
      <c r="F159" s="85">
        <v>0</v>
      </c>
    </row>
    <row r="160" spans="2:6" ht="21" customHeight="1">
      <c r="B160" s="23" t="s">
        <v>120</v>
      </c>
      <c r="C160" s="49">
        <v>5925</v>
      </c>
      <c r="D160" s="49">
        <v>5925</v>
      </c>
      <c r="E160" s="85">
        <v>0</v>
      </c>
      <c r="F160" s="85">
        <v>0</v>
      </c>
    </row>
    <row r="161" spans="2:6" ht="25.5" customHeight="1">
      <c r="B161" s="23" t="s">
        <v>121</v>
      </c>
      <c r="C161" s="49">
        <v>0</v>
      </c>
      <c r="D161" s="49">
        <v>0</v>
      </c>
      <c r="E161" s="85">
        <v>0</v>
      </c>
      <c r="F161" s="85">
        <v>0</v>
      </c>
    </row>
    <row r="162" spans="2:6" ht="15" customHeight="1">
      <c r="B162" s="23" t="s">
        <v>122</v>
      </c>
      <c r="C162" s="49">
        <v>0</v>
      </c>
      <c r="D162" s="49">
        <v>0</v>
      </c>
      <c r="E162" s="85">
        <v>0</v>
      </c>
      <c r="F162" s="85">
        <v>0</v>
      </c>
    </row>
    <row r="163" spans="2:6" ht="15" customHeight="1">
      <c r="B163" s="23" t="s">
        <v>123</v>
      </c>
      <c r="C163" s="49">
        <v>0</v>
      </c>
      <c r="D163" s="49">
        <v>0</v>
      </c>
      <c r="E163" s="85">
        <v>0</v>
      </c>
      <c r="F163" s="85">
        <v>0</v>
      </c>
    </row>
    <row r="164" spans="2:6" ht="21.75" customHeight="1">
      <c r="B164" s="23" t="s">
        <v>124</v>
      </c>
      <c r="C164" s="61">
        <v>0</v>
      </c>
      <c r="D164" s="61">
        <v>0</v>
      </c>
      <c r="E164" s="81">
        <v>0</v>
      </c>
      <c r="F164" s="81">
        <v>0</v>
      </c>
    </row>
    <row r="165" spans="2:6" ht="24" customHeight="1">
      <c r="B165" s="23" t="s">
        <v>125</v>
      </c>
      <c r="C165" s="49">
        <v>0</v>
      </c>
      <c r="D165" s="49">
        <v>0</v>
      </c>
      <c r="E165" s="85">
        <v>0</v>
      </c>
      <c r="F165" s="85">
        <v>0</v>
      </c>
    </row>
    <row r="166" spans="2:6" ht="12" customHeight="1">
      <c r="B166" s="23" t="s">
        <v>126</v>
      </c>
      <c r="C166" s="49">
        <v>0</v>
      </c>
      <c r="D166" s="49">
        <v>0</v>
      </c>
      <c r="E166" s="85">
        <v>0</v>
      </c>
      <c r="F166" s="85">
        <v>0</v>
      </c>
    </row>
    <row r="167" spans="2:6" ht="24" customHeight="1">
      <c r="B167" s="23" t="s">
        <v>127</v>
      </c>
      <c r="C167" s="49">
        <v>0</v>
      </c>
      <c r="D167" s="49">
        <v>0</v>
      </c>
      <c r="E167" s="85">
        <v>0</v>
      </c>
      <c r="F167" s="85">
        <v>0</v>
      </c>
    </row>
    <row r="168" spans="2:6" ht="12" customHeight="1">
      <c r="B168" s="23" t="s">
        <v>128</v>
      </c>
      <c r="C168" s="49">
        <v>1799</v>
      </c>
      <c r="D168" s="49">
        <v>1799</v>
      </c>
      <c r="E168" s="85">
        <v>421</v>
      </c>
      <c r="F168" s="85">
        <v>421</v>
      </c>
    </row>
    <row r="169" spans="2:6" ht="12" customHeight="1">
      <c r="B169" s="23" t="s">
        <v>129</v>
      </c>
      <c r="C169" s="49">
        <v>2</v>
      </c>
      <c r="D169" s="49">
        <v>2</v>
      </c>
      <c r="E169" s="85">
        <v>18</v>
      </c>
      <c r="F169" s="85">
        <v>18</v>
      </c>
    </row>
    <row r="170" spans="2:6" ht="15" customHeight="1">
      <c r="B170" s="23" t="s">
        <v>130</v>
      </c>
      <c r="C170" s="51">
        <f>C106+C122+C148</f>
        <v>283</v>
      </c>
      <c r="D170" s="51">
        <f>D106+D122+D148</f>
        <v>283</v>
      </c>
      <c r="E170" s="91">
        <f>E106+E122+E148</f>
        <v>-1935</v>
      </c>
      <c r="F170" s="91">
        <f>F106+F122+F148</f>
        <v>-1935</v>
      </c>
    </row>
    <row r="171" spans="2:6" ht="12" customHeight="1">
      <c r="B171" s="23" t="s">
        <v>131</v>
      </c>
      <c r="C171" s="51">
        <v>283</v>
      </c>
      <c r="D171" s="51">
        <v>283</v>
      </c>
      <c r="E171" s="86">
        <v>-1935</v>
      </c>
      <c r="F171" s="86">
        <v>-1935</v>
      </c>
    </row>
    <row r="172" spans="2:6" ht="21" customHeight="1">
      <c r="B172" s="23" t="s">
        <v>132</v>
      </c>
      <c r="C172" s="49">
        <v>0</v>
      </c>
      <c r="D172" s="49">
        <v>0</v>
      </c>
      <c r="E172" s="85">
        <v>0</v>
      </c>
      <c r="F172" s="85">
        <v>0</v>
      </c>
    </row>
    <row r="173" spans="2:6" ht="14.25" customHeight="1">
      <c r="B173" s="23" t="s">
        <v>133</v>
      </c>
      <c r="C173" s="50">
        <v>2840</v>
      </c>
      <c r="D173" s="50">
        <v>2840</v>
      </c>
      <c r="E173" s="83">
        <v>2756</v>
      </c>
      <c r="F173" s="83">
        <v>2756</v>
      </c>
    </row>
    <row r="174" spans="2:6" ht="15" customHeight="1">
      <c r="B174" s="23" t="s">
        <v>134</v>
      </c>
      <c r="C174" s="51">
        <f>C170+C173</f>
        <v>3123</v>
      </c>
      <c r="D174" s="51">
        <f>D170+D173</f>
        <v>3123</v>
      </c>
      <c r="E174" s="91">
        <f>E170+E173</f>
        <v>821</v>
      </c>
      <c r="F174" s="91">
        <f>F170+F173</f>
        <v>821</v>
      </c>
    </row>
    <row r="175" spans="2:6" ht="9.75" customHeight="1">
      <c r="B175" s="26"/>
      <c r="C175" s="7"/>
      <c r="D175" s="6"/>
      <c r="E175" s="7"/>
      <c r="F175" s="6"/>
    </row>
    <row r="176" spans="2:6" ht="52.5" customHeight="1">
      <c r="B176" s="43" t="s">
        <v>135</v>
      </c>
      <c r="C176" s="77" t="s">
        <v>151</v>
      </c>
      <c r="D176" s="77" t="s">
        <v>166</v>
      </c>
      <c r="E176" s="77" t="s">
        <v>152</v>
      </c>
      <c r="F176" s="77" t="s">
        <v>153</v>
      </c>
    </row>
    <row r="177" spans="2:6" ht="12" customHeight="1">
      <c r="B177" s="23" t="s">
        <v>136</v>
      </c>
      <c r="C177" s="60"/>
      <c r="D177" s="3"/>
      <c r="E177" s="2"/>
      <c r="F177" s="3"/>
    </row>
    <row r="178" spans="2:6" ht="24" customHeight="1">
      <c r="B178" s="59" t="s">
        <v>137</v>
      </c>
      <c r="C178" s="75">
        <v>7860</v>
      </c>
      <c r="D178" s="94">
        <v>7360</v>
      </c>
      <c r="E178" s="95">
        <v>15212</v>
      </c>
      <c r="F178" s="96">
        <v>61750</v>
      </c>
    </row>
    <row r="179" spans="2:6" ht="12" customHeight="1">
      <c r="B179" s="23" t="s">
        <v>138</v>
      </c>
      <c r="C179" s="76">
        <v>7680</v>
      </c>
      <c r="D179" s="96">
        <v>7180</v>
      </c>
      <c r="E179" s="95">
        <v>15212</v>
      </c>
      <c r="F179" s="96">
        <v>61750</v>
      </c>
    </row>
    <row r="180" spans="2:6" ht="12">
      <c r="B180" s="23" t="s">
        <v>139</v>
      </c>
      <c r="C180" s="75">
        <v>0</v>
      </c>
      <c r="D180" s="96">
        <v>0</v>
      </c>
      <c r="E180" s="95">
        <v>0</v>
      </c>
      <c r="F180" s="96">
        <v>0</v>
      </c>
    </row>
    <row r="181" spans="2:6" ht="12">
      <c r="B181" s="23" t="s">
        <v>140</v>
      </c>
      <c r="C181" s="75">
        <v>0</v>
      </c>
      <c r="D181" s="96">
        <v>0</v>
      </c>
      <c r="E181" s="95">
        <v>0</v>
      </c>
      <c r="F181" s="96">
        <v>0</v>
      </c>
    </row>
    <row r="182" spans="2:6" ht="12">
      <c r="B182" s="23" t="s">
        <v>141</v>
      </c>
      <c r="C182" s="75">
        <f>C183+C184</f>
        <v>4443</v>
      </c>
      <c r="D182" s="96">
        <v>4443</v>
      </c>
      <c r="E182" s="95">
        <v>4264</v>
      </c>
      <c r="F182" s="96">
        <v>4264</v>
      </c>
    </row>
    <row r="183" spans="2:6" ht="12">
      <c r="B183" s="23" t="s">
        <v>144</v>
      </c>
      <c r="C183" s="75">
        <v>2658</v>
      </c>
      <c r="D183" s="96">
        <v>2658</v>
      </c>
      <c r="E183" s="95">
        <v>1341</v>
      </c>
      <c r="F183" s="96">
        <v>1341</v>
      </c>
    </row>
    <row r="184" spans="2:6" ht="12">
      <c r="B184" s="62" t="s">
        <v>145</v>
      </c>
      <c r="C184" s="75">
        <v>1785</v>
      </c>
      <c r="D184" s="96">
        <v>1785</v>
      </c>
      <c r="E184" s="95">
        <v>2923</v>
      </c>
      <c r="F184" s="96">
        <v>2923</v>
      </c>
    </row>
    <row r="185" spans="2:6" ht="12">
      <c r="B185" s="23" t="s">
        <v>142</v>
      </c>
      <c r="C185" s="75"/>
      <c r="D185" s="96"/>
      <c r="E185" s="95"/>
      <c r="F185" s="96"/>
    </row>
    <row r="186" spans="2:6" ht="12">
      <c r="B186" s="23" t="s">
        <v>142</v>
      </c>
      <c r="C186" s="75"/>
      <c r="D186" s="96"/>
      <c r="E186" s="95"/>
      <c r="F186" s="96"/>
    </row>
    <row r="187" spans="2:6" ht="12" customHeight="1">
      <c r="B187" s="23" t="s">
        <v>142</v>
      </c>
      <c r="C187" s="75"/>
      <c r="D187" s="96"/>
      <c r="E187" s="95"/>
      <c r="F187" s="96"/>
    </row>
    <row r="188" spans="2:6" ht="12">
      <c r="B188" s="23" t="s">
        <v>143</v>
      </c>
      <c r="C188" s="75">
        <f>C178+C182</f>
        <v>12303</v>
      </c>
      <c r="D188" s="95">
        <f>D178+D182</f>
        <v>11803</v>
      </c>
      <c r="E188" s="95">
        <f>E178+E182</f>
        <v>19476</v>
      </c>
      <c r="F188" s="95">
        <f>F178+F182</f>
        <v>66014</v>
      </c>
    </row>
    <row r="189" spans="2:6" ht="12">
      <c r="B189" s="28"/>
      <c r="C189" s="8"/>
      <c r="D189" s="8"/>
      <c r="E189" s="8"/>
      <c r="F189" s="8"/>
    </row>
    <row r="190" spans="2:6" ht="12">
      <c r="B190" s="28"/>
      <c r="C190" s="8"/>
      <c r="D190" s="8"/>
      <c r="E190" s="8"/>
      <c r="F190" s="8"/>
    </row>
    <row r="191" spans="2:6" ht="12">
      <c r="B191" s="28"/>
      <c r="C191" s="8"/>
      <c r="D191" s="8"/>
      <c r="E191" s="8"/>
      <c r="F191" s="8"/>
    </row>
    <row r="192" spans="2:6" ht="12">
      <c r="B192" s="28"/>
      <c r="C192" s="7"/>
      <c r="D192" s="8"/>
      <c r="E192" s="7"/>
      <c r="F192" s="8"/>
    </row>
    <row r="193" spans="2:6" ht="12">
      <c r="B193" s="28"/>
      <c r="C193" s="7"/>
      <c r="D193" s="8"/>
      <c r="E193" s="7"/>
      <c r="F193" s="8"/>
    </row>
    <row r="194" spans="2:6" ht="93" customHeight="1">
      <c r="B194" s="113"/>
      <c r="C194" s="113"/>
      <c r="D194" s="113"/>
      <c r="E194" s="113"/>
      <c r="F194" s="113"/>
    </row>
    <row r="195" spans="2:6" ht="12">
      <c r="B195" s="28"/>
      <c r="C195" s="7"/>
      <c r="D195" s="8"/>
      <c r="E195" s="7"/>
      <c r="F195" s="8"/>
    </row>
    <row r="196" spans="2:6" ht="12.75">
      <c r="B196" s="29"/>
      <c r="C196"/>
      <c r="D196" s="17"/>
      <c r="E196" s="11"/>
      <c r="F196" s="11"/>
    </row>
    <row r="197" spans="2:6" ht="12.75">
      <c r="B197" s="24"/>
      <c r="C197"/>
      <c r="D197" s="18"/>
      <c r="E197" s="13"/>
      <c r="F197" s="10"/>
    </row>
    <row r="198" spans="2:6" ht="12.75">
      <c r="B198" s="24"/>
      <c r="C198"/>
      <c r="D198" s="12"/>
      <c r="E198" s="13"/>
      <c r="F198" s="10"/>
    </row>
    <row r="199" spans="2:6" ht="12.75">
      <c r="B199" s="24"/>
      <c r="C199"/>
      <c r="D199" s="12"/>
      <c r="E199" s="13"/>
      <c r="F199" s="10"/>
    </row>
    <row r="200" spans="2:6" ht="12.75">
      <c r="B200" s="24"/>
      <c r="C200"/>
      <c r="D200" s="12"/>
      <c r="E200" s="13"/>
      <c r="F200" s="10"/>
    </row>
    <row r="201" spans="2:6" ht="12.75">
      <c r="B201" s="24"/>
      <c r="C201"/>
      <c r="D201" s="12"/>
      <c r="E201" s="13"/>
      <c r="F201" s="10"/>
    </row>
    <row r="202" spans="2:6" ht="12.75">
      <c r="B202" s="29"/>
      <c r="C202"/>
      <c r="D202" s="16"/>
      <c r="E202" s="13"/>
      <c r="F202" s="13"/>
    </row>
    <row r="203" spans="2:6" ht="12">
      <c r="B203" s="28"/>
      <c r="C203" s="7"/>
      <c r="D203" s="8"/>
      <c r="E203" s="7"/>
      <c r="F203" s="8"/>
    </row>
    <row r="207" spans="2:6" s="10" customFormat="1" ht="12.75">
      <c r="B207" s="30"/>
      <c r="C207" s="1"/>
      <c r="D207" s="1"/>
      <c r="E207" s="1"/>
      <c r="F207" s="1"/>
    </row>
    <row r="208" spans="2:6" s="10" customFormat="1" ht="12.75">
      <c r="B208" s="30"/>
      <c r="C208" s="1"/>
      <c r="D208" s="1"/>
      <c r="E208" s="1"/>
      <c r="F208" s="1"/>
    </row>
    <row r="209" spans="2:6" s="10" customFormat="1" ht="12.75">
      <c r="B209" s="30"/>
      <c r="C209" s="1"/>
      <c r="D209" s="1"/>
      <c r="E209" s="1"/>
      <c r="F209" s="1"/>
    </row>
    <row r="210" spans="2:6" s="10" customFormat="1" ht="12.75">
      <c r="B210" s="30"/>
      <c r="C210" s="1"/>
      <c r="D210" s="1"/>
      <c r="E210" s="1"/>
      <c r="F210" s="1"/>
    </row>
    <row r="211" spans="2:6" s="10" customFormat="1" ht="12.75">
      <c r="B211" s="30"/>
      <c r="C211" s="1"/>
      <c r="D211" s="1"/>
      <c r="E211" s="1"/>
      <c r="F211" s="1"/>
    </row>
    <row r="212" spans="2:6" s="10" customFormat="1" ht="12.75">
      <c r="B212" s="30"/>
      <c r="C212" s="1"/>
      <c r="D212" s="1"/>
      <c r="E212" s="1"/>
      <c r="F212" s="1"/>
    </row>
    <row r="213" spans="2:6" s="10" customFormat="1" ht="12.75">
      <c r="B213" s="30"/>
      <c r="C213" s="1"/>
      <c r="D213" s="1"/>
      <c r="E213" s="1"/>
      <c r="F213" s="1"/>
    </row>
    <row r="223" spans="2:6" s="10" customFormat="1" ht="12.75">
      <c r="B223" s="30"/>
      <c r="C223" s="1"/>
      <c r="D223" s="1"/>
      <c r="E223" s="1"/>
      <c r="F223" s="1"/>
    </row>
    <row r="224" spans="2:6" s="10" customFormat="1" ht="12.75">
      <c r="B224" s="30"/>
      <c r="C224" s="1"/>
      <c r="D224" s="1"/>
      <c r="E224" s="1"/>
      <c r="F224" s="1"/>
    </row>
    <row r="225" spans="2:6" s="10" customFormat="1" ht="12.75">
      <c r="B225" s="30"/>
      <c r="C225" s="1"/>
      <c r="D225" s="1"/>
      <c r="E225" s="1"/>
      <c r="F225" s="1"/>
    </row>
    <row r="226" spans="2:6" s="10" customFormat="1" ht="12.75">
      <c r="B226" s="30"/>
      <c r="C226" s="1"/>
      <c r="D226" s="1"/>
      <c r="E226" s="1"/>
      <c r="F226" s="1"/>
    </row>
    <row r="227" spans="2:6" s="10" customFormat="1" ht="12.75">
      <c r="B227" s="30"/>
      <c r="C227" s="1"/>
      <c r="D227" s="1"/>
      <c r="E227" s="1"/>
      <c r="F227" s="1"/>
    </row>
    <row r="228" spans="2:6" s="10" customFormat="1" ht="12.75">
      <c r="B228" s="30"/>
      <c r="C228" s="1"/>
      <c r="D228" s="1"/>
      <c r="E228" s="1"/>
      <c r="F228" s="1"/>
    </row>
    <row r="229" spans="2:6" s="10" customFormat="1" ht="12.75">
      <c r="B229" s="30"/>
      <c r="C229" s="1"/>
      <c r="D229" s="1"/>
      <c r="E229" s="1"/>
      <c r="F229" s="1"/>
    </row>
  </sheetData>
  <sheetProtection password="C71E"/>
  <mergeCells count="11">
    <mergeCell ref="B194:F194"/>
    <mergeCell ref="B17:F17"/>
    <mergeCell ref="B103:F103"/>
    <mergeCell ref="B146:F146"/>
    <mergeCell ref="B4:F4"/>
    <mergeCell ref="B18:F18"/>
    <mergeCell ref="B51:F51"/>
    <mergeCell ref="B71:F71"/>
    <mergeCell ref="C15:F15"/>
    <mergeCell ref="C10:D10"/>
    <mergeCell ref="E10:F10"/>
  </mergeCells>
  <printOptions horizontalCentered="1"/>
  <pageMargins left="0.4724409448818898" right="0.2362204724409449" top="0.7086614173228347" bottom="0.5905511811023623" header="0.31496062992125984" footer="0.11811023622047245"/>
  <pageSetup horizontalDpi="300" verticalDpi="300" orientation="portrait" paperSize="9" scale="94" r:id="rId1"/>
  <headerFooter alignWithMargins="0">
    <oddHeader>&amp;R&amp;"Times New Roman CE,Normalny".</oddHeader>
    <oddFooter>&amp;CStrona &amp;P</oddFooter>
  </headerFooter>
  <rowBreaks count="6" manualBreakCount="6">
    <brk id="50" min="1" max="5" man="1"/>
    <brk id="70" min="1" max="5" man="1"/>
    <brk id="102" min="1" max="5" man="1"/>
    <brk id="145" min="1" max="5" man="1"/>
    <brk id="188" min="1" max="5" man="1"/>
    <brk id="205" max="6553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KRYSTYNA PLICHTA</cp:lastModifiedBy>
  <cp:lastPrinted>2000-05-04T08:06:15Z</cp:lastPrinted>
  <dcterms:created xsi:type="dcterms:W3CDTF">1999-01-25T15:12:49Z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