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tabRatio="599" activeTab="0"/>
  </bookViews>
  <sheets>
    <sheet name="RAP1" sheetId="1" r:id="rId1"/>
  </sheets>
  <definedNames>
    <definedName name="_xlnm.Print_Area" localSheetId="0">'RAP1'!$A$1:$F$203</definedName>
  </definedNames>
  <calcPr fullCalcOnLoad="1"/>
</workbook>
</file>

<file path=xl/sharedStrings.xml><?xml version="1.0" encoding="utf-8"?>
<sst xmlns="http://schemas.openxmlformats.org/spreadsheetml/2006/main" count="216" uniqueCount="205">
  <si>
    <t>Formularz</t>
  </si>
  <si>
    <t xml:space="preserve">             (kwartał/rok)</t>
  </si>
  <si>
    <t xml:space="preserve">        (dla emitentów papierów wartościowych o działalności wytwórczej, budowlanej, handlowej lub usługowej)</t>
  </si>
  <si>
    <t xml:space="preserve"> Zgodnie z § 46 ust. 1 pkt 2 Rozporządzenia Rady Ministrów z dnia 22 grudnia 1998r. - Dz.U. Nr 163, poz. 1160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</si>
  <si>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</si>
  <si>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</si>
  <si>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</si>
  <si>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</si>
  <si>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</si>
  <si>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</si>
  <si>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</si>
  <si>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</si>
  <si>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r>
      <t xml:space="preserve">BILANS                                                                                                                             </t>
    </r>
    <r>
      <rPr>
        <b/>
        <sz val="9"/>
        <rFont val="Times New Roman CE"/>
        <family val="1"/>
      </rPr>
      <t>w tys. zł</t>
    </r>
  </si>
  <si>
    <t>A k t y w a</t>
  </si>
  <si>
    <t>I. Majątek trwały</t>
  </si>
  <si>
    <t xml:space="preserve">      1. Wartości niematerialne i prawne</t>
  </si>
  <si>
    <t xml:space="preserve">      2. Rzeczowy majątek trwały</t>
  </si>
  <si>
    <t xml:space="preserve">      3. Finansowy majątek trwały</t>
  </si>
  <si>
    <t xml:space="preserve">      4. Należności długoterminowe</t>
  </si>
  <si>
    <t>II. Majątek obrotowy</t>
  </si>
  <si>
    <t xml:space="preserve">      1. Zapasy</t>
  </si>
  <si>
    <t xml:space="preserve">      2. Należności krótkoterminowe</t>
  </si>
  <si>
    <t xml:space="preserve">      3. Akcje (udziały) własne do zbycia</t>
  </si>
  <si>
    <t xml:space="preserve">      4. Papiery wartościowe przeznaczone do obrotu</t>
  </si>
  <si>
    <t xml:space="preserve">      5. Środki pieniężne</t>
  </si>
  <si>
    <t>III. Rozliczenia międzyokresowe</t>
  </si>
  <si>
    <t xml:space="preserve">      1. Z tytułu odroczonego podatku dochodowego</t>
  </si>
  <si>
    <t xml:space="preserve">      2. Pozostałe rozliczenia międzyokresowe</t>
  </si>
  <si>
    <t>A k t y w a  r a z e m</t>
  </si>
  <si>
    <t>P a s y w a</t>
  </si>
  <si>
    <t>I. Kapitał własny</t>
  </si>
  <si>
    <t xml:space="preserve">      1. Kapitał akcyjny</t>
  </si>
  <si>
    <t xml:space="preserve">      2. Należne wpłaty na poczet kapitału akcyjnego                                                                                                                       (wielkość ujemna)</t>
  </si>
  <si>
    <t xml:space="preserve">      3. Kapitał zapasowy</t>
  </si>
  <si>
    <t xml:space="preserve">      4. Kapitał rezerwowy z aktualizacji wyceny</t>
  </si>
  <si>
    <t xml:space="preserve">      5. Pozostałe kapitały rezerwowe</t>
  </si>
  <si>
    <t xml:space="preserve">      6. Różnice kursowe z przeliczenia oddziałów (zakładów)  zagranicznych</t>
  </si>
  <si>
    <t xml:space="preserve">      7. Niepodzielony zysk lub niepokryta strata z lat ubiegłych</t>
  </si>
  <si>
    <t xml:space="preserve">      8. Zysk (strata) netto</t>
  </si>
  <si>
    <t>IV. Rezerwy</t>
  </si>
  <si>
    <t xml:space="preserve">      1. Rezerwy na podatek dochodowy</t>
  </si>
  <si>
    <t xml:space="preserve">      2. Pozostałe rezerwy</t>
  </si>
  <si>
    <t>V. Zobowiązania</t>
  </si>
  <si>
    <t xml:space="preserve">      1. Zobowiązania długoterminowe</t>
  </si>
  <si>
    <t xml:space="preserve">      2. Zobowiązania krótkoterminowe</t>
  </si>
  <si>
    <t>VI. Rozliczenia międzyokresowe i przychody przyszłych okresów</t>
  </si>
  <si>
    <t>P a s y w a  r a z e m</t>
  </si>
  <si>
    <t xml:space="preserve">RACHUNEK ZYSKÓW I STRAT 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</si>
  <si>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</si>
  <si>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</si>
  <si>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</si>
  <si>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</si>
  <si>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</si>
  <si>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</si>
  <si>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</si>
  <si>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</si>
  <si>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</si>
  <si>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</si>
  <si>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</si>
  <si>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</si>
  <si>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</si>
  <si>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</si>
  <si>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</si>
  <si>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</si>
  <si>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</si>
  <si>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</si>
  <si>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</si>
  <si>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</si>
  <si>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</si>
  <si>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</si>
  <si>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</si>
  <si>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</si>
  <si>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</si>
  <si>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</si>
  <si>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</si>
  <si>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RACHUNEK PRZEPŁYWU ŚRODKÓW PIENIĘŻNYCH   </t>
  </si>
  <si>
    <t xml:space="preserve">A. Przepływy pieniężne netto z działalności operacyjnej (I-II) - metoda bezpośrednia  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</si>
  <si>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</si>
  <si>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</si>
  <si>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</si>
  <si>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</si>
  <si>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</si>
  <si>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</si>
  <si>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</si>
  <si>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</si>
  <si>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</si>
  <si>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</si>
  <si>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</si>
  <si>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</si>
  <si>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</si>
  <si>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</si>
  <si>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</si>
  <si>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</si>
  <si>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</si>
  <si>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</si>
  <si>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</si>
  <si>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</si>
  <si>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 xml:space="preserve">A. Przepływy pieniężne netto z działalności operacyjnej (I+/-II) - metoda pośrednia 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</si>
  <si>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</si>
  <si>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</si>
  <si>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</si>
  <si>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</si>
  <si>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</si>
  <si>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</si>
  <si>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</si>
  <si>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</si>
  <si>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</si>
  <si>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</si>
  <si>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</si>
  <si>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</si>
  <si>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</si>
  <si>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</si>
  <si>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</si>
  <si>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</si>
  <si>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</si>
  <si>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</si>
  <si>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</si>
  <si>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</si>
  <si>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</si>
  <si>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</si>
  <si>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</si>
  <si>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</si>
  <si>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</si>
  <si>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</si>
  <si>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</si>
  <si>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</si>
  <si>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</si>
  <si>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</si>
  <si>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</si>
  <si>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</si>
  <si>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</si>
  <si>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</si>
  <si>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</si>
  <si>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</si>
  <si>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</si>
  <si>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</si>
  <si>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</si>
  <si>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</si>
  <si>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</si>
  <si>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</si>
  <si>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</si>
  <si>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</si>
  <si>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</si>
  <si>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</si>
  <si>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</si>
  <si>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</si>
  <si>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</si>
  <si>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</si>
  <si>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</si>
  <si>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</si>
  <si>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</si>
  <si>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</si>
  <si>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</si>
  <si>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</si>
  <si>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</si>
  <si>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</si>
  <si>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</si>
  <si>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</si>
  <si>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</si>
  <si>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</si>
  <si>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</si>
  <si>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</si>
  <si>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</si>
  <si>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</si>
  <si>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 xml:space="preserve">ZOBOWIĄZANIA POZABILANSOWE 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</si>
  <si>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</si>
  <si>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</si>
  <si>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</si>
  <si>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</si>
  <si>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</si>
  <si>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</si>
  <si>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</si>
  <si>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</si>
  <si>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</si>
  <si>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</si>
  <si>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</si>
  <si>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</si>
  <si>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>Zarząd Spółki Zakłady Mięsne MORLINY Spółka Akcyjna</t>
  </si>
  <si>
    <t xml:space="preserve">   - </t>
  </si>
  <si>
    <t xml:space="preserve">                                                                  Prokurent</t>
  </si>
  <si>
    <t>Przemysław Chabowski                          Sławomir Bohdziewicz</t>
  </si>
  <si>
    <t xml:space="preserve">        Prezes Zarządu                                        Dyrektor Finansowy</t>
  </si>
  <si>
    <t>Prezes Zarządu</t>
  </si>
  <si>
    <t>Przemysław Chabowski</t>
  </si>
  <si>
    <t>I kwartał            okres od.01.01.00 do.31.03.00</t>
  </si>
  <si>
    <t>kwartały         narastająco              okres od  do</t>
  </si>
  <si>
    <t>podaje do wiadomości raport kwartalny za I kwartał 2000 roku</t>
  </si>
  <si>
    <t>I kwartał                          okres             od 01.01.00.  do31.03.00.</t>
  </si>
  <si>
    <t xml:space="preserve"> kwartały           narastająco okres od do</t>
  </si>
  <si>
    <t>dnia 4 maja 2000 roku</t>
  </si>
  <si>
    <t>V. Aktywa (stan na 31.03.2000)</t>
  </si>
  <si>
    <t>VI. Kapitał własny (stan na 31.03.2000)</t>
  </si>
  <si>
    <t>VII. Liczba akcji (stan na 31.03.2000.)</t>
  </si>
  <si>
    <t xml:space="preserve">VIII. Wartość księgowa na jedną akcję (w zł) (stan na 31.03.2000) </t>
  </si>
  <si>
    <t xml:space="preserve">stan na          31.03.00          koniec kwartału                     (rok bieżący.)                         </t>
  </si>
  <si>
    <t xml:space="preserve">stan na 31.12.99 r.                    koniec poprz.                   kwartału                     (rok bieżący.)                  </t>
  </si>
  <si>
    <t xml:space="preserve">stan na            31.03.99   koniec kwartału           (rok poprz.)              </t>
  </si>
  <si>
    <t xml:space="preserve">stan na 31.12.98r.           koniec poprz.                   kwartału                    (rok poprz.)                           </t>
  </si>
  <si>
    <t xml:space="preserve">I kwartał          (rok bieżący.)                         okres od.01.01.00             do 31.03.00                            </t>
  </si>
  <si>
    <t xml:space="preserve">kwartały            narastająco           (rok bieżący.)                         okres od.do                             </t>
  </si>
  <si>
    <t xml:space="preserve">I kwartał          (rok poprz.)                         okres od 01.01.99 r.                    do 31.03.99 r.                              </t>
  </si>
  <si>
    <t xml:space="preserve"> kwartały           narastająco          (rok poprz..)                         okres od do                          </t>
  </si>
  <si>
    <t>Data 04.05.2000r.</t>
  </si>
  <si>
    <t>Data  04.05.2000r.</t>
  </si>
  <si>
    <t>SA-Q I /00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</si>
</sst>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#,##0.0"/>
    <numFmt numFmtId="182" formatCode="\(#,##0.0\)"/>
    <numFmt numFmtId="183" formatCode="\-#,##0.0;\(#,##0.0\)"/>
    <numFmt numFmtId="184" formatCode="\-#,##0;\(#,##0\)"/>
    <numFmt numFmtId="185" formatCode="\-#,##0.00;\(#,##0.00\)"/>
    <numFmt numFmtId="186" formatCode="#,##0;\(#,##0\)"/>
    <numFmt numFmtId="187" formatCode="#,##0.0;\(#,##0.0\)"/>
    <numFmt numFmtId="188" formatCode="#,##0.00;\(#,##0.00\)"/>
    <numFmt numFmtId="189" formatCode="#,##0.000"/>
    <numFmt numFmtId="190" formatCode="#,##0.0000"/>
    <numFmt numFmtId="191" formatCode="#,##0;\ \(#,##0\);\ \-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0"/>
    </font>
    <font>
      <sz val="9"/>
      <name val="Times New Roman"/>
      <family val="0"/>
    </font>
    <font>
      <b/>
      <sz val="9"/>
      <color indexed="8"/>
      <name val="Times New Roman CE"/>
      <family val="0"/>
    </font>
    <font>
      <sz val="10"/>
      <name val="Times New Roman CE"/>
      <family val="0"/>
    </font>
    <font>
      <b/>
      <sz val="9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1"/>
    </font>
    <font>
      <b/>
      <sz val="10"/>
      <name val="Times New Roman"/>
      <family val="0"/>
    </font>
    <font>
      <b/>
      <sz val="9"/>
      <name val="Times New Roman"/>
      <family val="0"/>
    </font>
    <font>
      <sz val="9"/>
      <color indexed="8"/>
      <name val="Times New Roman CE"/>
      <family val="1"/>
    </font>
    <font>
      <sz val="9"/>
      <name val="MS Sans Serif"/>
      <family val="0"/>
    </font>
    <font>
      <b/>
      <sz val="9"/>
      <name val="MS Sans Serif"/>
      <family val="0"/>
    </font>
    <font>
      <b/>
      <sz val="8"/>
      <color indexed="8"/>
      <name val="Times New Roman CE"/>
      <family val="1"/>
    </font>
  </fonts>
  <fills count="8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gray0625">
        <fgColor indexed="22"/>
        <bgColor indexed="22"/>
      </patternFill>
    </fill>
    <fill>
      <patternFill patternType="lightTrellis">
        <fgColor indexed="22"/>
        <bgColor indexed="55"/>
      </patternFill>
    </fill>
    <fill>
      <patternFill patternType="gray0625">
        <bgColor indexed="9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82" fontId="8" fillId="4" borderId="1" xfId="0" applyNumberFormat="1" applyFont="1" applyFill="1" applyBorder="1" applyAlignment="1">
      <alignment horizontal="left" vertical="center" wrapText="1"/>
    </xf>
    <xf numFmtId="182" fontId="8" fillId="2" borderId="1" xfId="0" applyNumberFormat="1" applyFont="1" applyFill="1" applyBorder="1" applyAlignment="1">
      <alignment horizontal="left" vertical="center" wrapText="1"/>
    </xf>
    <xf numFmtId="181" fontId="7" fillId="0" borderId="0" xfId="0" applyNumberFormat="1" applyFont="1" applyAlignment="1">
      <alignment/>
    </xf>
    <xf numFmtId="181" fontId="8" fillId="5" borderId="1" xfId="0" applyNumberFormat="1" applyFont="1" applyFill="1" applyBorder="1" applyAlignment="1">
      <alignment horizontal="left" vertical="center" wrapText="1"/>
    </xf>
    <xf numFmtId="181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181" fontId="8" fillId="4" borderId="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184" fontId="8" fillId="4" borderId="1" xfId="0" applyNumberFormat="1" applyFont="1" applyFill="1" applyBorder="1" applyAlignment="1">
      <alignment horizontal="left" vertical="center" wrapText="1"/>
    </xf>
    <xf numFmtId="184" fontId="5" fillId="0" borderId="0" xfId="0" applyNumberFormat="1" applyFont="1" applyAlignment="1">
      <alignment/>
    </xf>
    <xf numFmtId="0" fontId="7" fillId="0" borderId="0" xfId="0" applyFont="1" applyAlignment="1">
      <alignment/>
    </xf>
    <xf numFmtId="186" fontId="4" fillId="0" borderId="0" xfId="0" applyNumberFormat="1" applyFont="1" applyAlignment="1">
      <alignment horizontal="right"/>
    </xf>
    <xf numFmtId="186" fontId="4" fillId="0" borderId="0" xfId="0" applyNumberFormat="1" applyFont="1" applyAlignment="1" applyProtection="1">
      <alignment horizontal="right"/>
      <protection locked="0"/>
    </xf>
    <xf numFmtId="186" fontId="8" fillId="0" borderId="0" xfId="0" applyNumberFormat="1" applyFont="1" applyAlignment="1">
      <alignment horizontal="right"/>
    </xf>
    <xf numFmtId="186" fontId="4" fillId="0" borderId="1" xfId="0" applyNumberFormat="1" applyFont="1" applyBorder="1" applyAlignment="1" applyProtection="1">
      <alignment horizontal="right"/>
      <protection locked="0"/>
    </xf>
    <xf numFmtId="186" fontId="8" fillId="6" borderId="1" xfId="0" applyNumberFormat="1" applyFont="1" applyFill="1" applyBorder="1" applyAlignment="1">
      <alignment horizontal="right" vertical="center" wrapText="1"/>
    </xf>
    <xf numFmtId="186" fontId="6" fillId="0" borderId="1" xfId="0" applyNumberFormat="1" applyFont="1" applyFill="1" applyBorder="1" applyAlignment="1">
      <alignment horizontal="right" vertical="top" wrapText="1"/>
    </xf>
    <xf numFmtId="186" fontId="4" fillId="3" borderId="0" xfId="0" applyNumberFormat="1" applyFont="1" applyFill="1" applyBorder="1" applyAlignment="1" applyProtection="1">
      <alignment horizontal="right"/>
      <protection locked="0"/>
    </xf>
    <xf numFmtId="186" fontId="6" fillId="3" borderId="0" xfId="0" applyNumberFormat="1" applyFont="1" applyFill="1" applyBorder="1" applyAlignment="1">
      <alignment horizontal="right" vertical="top" wrapText="1"/>
    </xf>
    <xf numFmtId="186" fontId="4" fillId="3" borderId="1" xfId="0" applyNumberFormat="1" applyFont="1" applyFill="1" applyBorder="1" applyAlignment="1" applyProtection="1">
      <alignment horizontal="right"/>
      <protection locked="0"/>
    </xf>
    <xf numFmtId="186" fontId="4" fillId="0" borderId="0" xfId="0" applyNumberFormat="1" applyFont="1" applyFill="1" applyBorder="1" applyAlignment="1" applyProtection="1">
      <alignment horizontal="right"/>
      <protection locked="0"/>
    </xf>
    <xf numFmtId="186" fontId="8" fillId="0" borderId="0" xfId="0" applyNumberFormat="1" applyFont="1" applyAlignment="1">
      <alignment horizontal="right" vertical="top"/>
    </xf>
    <xf numFmtId="186" fontId="8" fillId="0" borderId="0" xfId="0" applyNumberFormat="1" applyFont="1" applyAlignment="1" applyProtection="1">
      <alignment horizontal="right" vertical="top"/>
      <protection locked="0"/>
    </xf>
    <xf numFmtId="186" fontId="5" fillId="0" borderId="0" xfId="0" applyNumberFormat="1" applyFont="1" applyAlignment="1">
      <alignment horizontal="right"/>
    </xf>
    <xf numFmtId="186" fontId="4" fillId="0" borderId="0" xfId="0" applyNumberFormat="1" applyFont="1" applyBorder="1" applyAlignment="1" applyProtection="1">
      <alignment horizontal="right"/>
      <protection locked="0"/>
    </xf>
    <xf numFmtId="186" fontId="8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/>
    </xf>
    <xf numFmtId="186" fontId="8" fillId="0" borderId="0" xfId="0" applyNumberFormat="1" applyFont="1" applyAlignment="1" applyProtection="1">
      <alignment horizontal="right" vertical="top"/>
      <protection locked="0"/>
    </xf>
    <xf numFmtId="186" fontId="18" fillId="0" borderId="0" xfId="0" applyNumberFormat="1" applyFont="1" applyAlignment="1">
      <alignment horizontal="right"/>
    </xf>
    <xf numFmtId="186" fontId="8" fillId="0" borderId="1" xfId="0" applyNumberFormat="1" applyFont="1" applyBorder="1" applyAlignment="1" applyProtection="1">
      <alignment horizontal="right"/>
      <protection locked="0"/>
    </xf>
    <xf numFmtId="186" fontId="16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86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6" fontId="4" fillId="0" borderId="0" xfId="0" applyNumberFormat="1" applyFont="1" applyAlignment="1">
      <alignment horizontal="centerContinuous"/>
    </xf>
    <xf numFmtId="186" fontId="4" fillId="0" borderId="0" xfId="0" applyNumberFormat="1" applyFont="1" applyAlignment="1" applyProtection="1">
      <alignment horizontal="centerContinuous" vertical="top" wrapText="1"/>
      <protection locked="0"/>
    </xf>
    <xf numFmtId="186" fontId="5" fillId="0" borderId="0" xfId="0" applyNumberFormat="1" applyFont="1" applyAlignment="1">
      <alignment horizontal="centerContinuous" wrapText="1"/>
    </xf>
    <xf numFmtId="186" fontId="4" fillId="0" borderId="0" xfId="0" applyNumberFormat="1" applyFont="1" applyAlignment="1">
      <alignment horizontal="centerContinuous" wrapText="1"/>
    </xf>
    <xf numFmtId="186" fontId="4" fillId="0" borderId="0" xfId="0" applyNumberFormat="1" applyFont="1" applyAlignment="1" applyProtection="1">
      <alignment horizontal="centerContinuous"/>
      <protection locked="0"/>
    </xf>
    <xf numFmtId="186" fontId="5" fillId="0" borderId="0" xfId="0" applyNumberFormat="1" applyFont="1" applyAlignment="1">
      <alignment horizontal="centerContinuous"/>
    </xf>
    <xf numFmtId="186" fontId="19" fillId="7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86" fontId="19" fillId="7" borderId="3" xfId="0" applyNumberFormat="1" applyFont="1" applyFill="1" applyBorder="1" applyAlignment="1">
      <alignment horizontal="centerContinuous" vertical="top" wrapText="1"/>
    </xf>
    <xf numFmtId="186" fontId="19" fillId="7" borderId="4" xfId="0" applyNumberFormat="1" applyFont="1" applyFill="1" applyBorder="1" applyAlignment="1">
      <alignment horizontal="centerContinuous" vertical="top" wrapText="1"/>
    </xf>
    <xf numFmtId="186" fontId="19" fillId="7" borderId="1" xfId="0" applyNumberFormat="1" applyFont="1" applyFill="1" applyBorder="1" applyAlignment="1">
      <alignment horizontal="centerContinuous" vertical="top" wrapText="1"/>
    </xf>
    <xf numFmtId="0" fontId="8" fillId="2" borderId="5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top" wrapText="1"/>
    </xf>
    <xf numFmtId="190" fontId="5" fillId="0" borderId="0" xfId="0" applyNumberFormat="1" applyFont="1" applyAlignment="1">
      <alignment/>
    </xf>
    <xf numFmtId="191" fontId="4" fillId="0" borderId="1" xfId="0" applyNumberFormat="1" applyFont="1" applyBorder="1" applyAlignment="1" applyProtection="1">
      <alignment/>
      <protection locked="0"/>
    </xf>
    <xf numFmtId="191" fontId="8" fillId="0" borderId="1" xfId="0" applyNumberFormat="1" applyFont="1" applyBorder="1" applyAlignment="1" applyProtection="1">
      <alignment/>
      <protection locked="0"/>
    </xf>
    <xf numFmtId="188" fontId="8" fillId="0" borderId="1" xfId="0" applyNumberFormat="1" applyFont="1" applyBorder="1" applyAlignment="1" applyProtection="1">
      <alignment horizontal="right"/>
      <protection locked="0"/>
    </xf>
    <xf numFmtId="186" fontId="6" fillId="0" borderId="3" xfId="0" applyNumberFormat="1" applyFont="1" applyFill="1" applyBorder="1" applyAlignment="1">
      <alignment horizontal="right" vertical="top" wrapText="1"/>
    </xf>
    <xf numFmtId="186" fontId="6" fillId="0" borderId="4" xfId="0" applyNumberFormat="1" applyFont="1" applyFill="1" applyBorder="1" applyAlignment="1">
      <alignment horizontal="right" vertical="top" wrapText="1"/>
    </xf>
    <xf numFmtId="191" fontId="8" fillId="0" borderId="6" xfId="0" applyNumberFormat="1" applyFont="1" applyFill="1" applyBorder="1" applyAlignment="1" applyProtection="1">
      <alignment/>
      <protection locked="0"/>
    </xf>
    <xf numFmtId="191" fontId="8" fillId="0" borderId="2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6" fontId="8" fillId="0" borderId="0" xfId="0" applyNumberFormat="1" applyFont="1" applyAlignment="1" applyProtection="1">
      <alignment horizontal="centerContinuous" vertical="top"/>
      <protection locked="0"/>
    </xf>
    <xf numFmtId="186" fontId="17" fillId="0" borderId="0" xfId="0" applyNumberFormat="1" applyFont="1" applyAlignment="1">
      <alignment horizontal="centerContinuous"/>
    </xf>
    <xf numFmtId="186" fontId="15" fillId="0" borderId="0" xfId="0" applyNumberFormat="1" applyFont="1" applyAlignment="1">
      <alignment horizontal="centerContinuous"/>
    </xf>
    <xf numFmtId="186" fontId="4" fillId="0" borderId="0" xfId="0" applyNumberFormat="1" applyFont="1" applyAlignment="1">
      <alignment horizontal="centerContinuous"/>
    </xf>
    <xf numFmtId="186" fontId="10" fillId="0" borderId="0" xfId="0" applyNumberFormat="1" applyFont="1" applyAlignment="1" applyProtection="1">
      <alignment horizontal="centerContinuous" vertical="top"/>
      <protection locked="0"/>
    </xf>
    <xf numFmtId="186" fontId="8" fillId="0" borderId="0" xfId="0" applyNumberFormat="1" applyFont="1" applyAlignment="1">
      <alignment horizontal="center" vertical="top"/>
    </xf>
    <xf numFmtId="186" fontId="8" fillId="0" borderId="0" xfId="0" applyNumberFormat="1" applyFont="1" applyAlignment="1" applyProtection="1">
      <alignment horizontal="center" vertical="top"/>
      <protection locked="0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SheetLayoutView="75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9.28125" style="18" customWidth="1"/>
    <col min="3" max="5" width="11.421875" style="54" customWidth="1"/>
    <col min="6" max="6" width="11.140625" style="54" bestFit="1" customWidth="1"/>
    <col min="7" max="16384" width="9.140625" style="1" customWidth="1"/>
  </cols>
  <sheetData>
    <row r="1" spans="2:6" ht="18.75">
      <c r="B1" s="19" t="s">
        <v>0</v>
      </c>
      <c r="C1" s="56" t="s">
        <v>204</v>
      </c>
      <c r="D1" s="42"/>
      <c r="E1" s="42"/>
      <c r="F1" s="42"/>
    </row>
    <row r="2" spans="2:6" ht="12">
      <c r="B2" s="8"/>
      <c r="C2" s="42" t="s">
        <v>1</v>
      </c>
      <c r="D2" s="42"/>
      <c r="E2" s="42"/>
      <c r="F2" s="42"/>
    </row>
    <row r="3" spans="2:6" ht="7.5" customHeight="1">
      <c r="B3" s="8"/>
      <c r="C3" s="44"/>
      <c r="D3" s="42"/>
      <c r="E3" s="42"/>
      <c r="F3" s="42"/>
    </row>
    <row r="4" spans="2:6" ht="12.75">
      <c r="B4" s="6" t="s">
        <v>2</v>
      </c>
      <c r="C4" s="57"/>
      <c r="D4" s="42"/>
      <c r="E4" s="42"/>
      <c r="F4" s="42"/>
    </row>
    <row r="5" spans="2:6" ht="7.5" customHeight="1">
      <c r="B5" s="9"/>
      <c r="C5" s="42"/>
      <c r="D5" s="42"/>
      <c r="E5" s="42"/>
      <c r="F5" s="42"/>
    </row>
    <row r="6" spans="2:6" ht="12.75">
      <c r="B6" s="10" t="s">
        <v>3</v>
      </c>
      <c r="C6" s="42"/>
      <c r="D6" s="42"/>
      <c r="E6" s="42"/>
      <c r="F6" s="42"/>
    </row>
    <row r="7" spans="2:6" ht="7.5" customHeight="1">
      <c r="B7" s="8"/>
      <c r="C7" s="42"/>
      <c r="D7" s="42"/>
      <c r="E7" s="42"/>
      <c r="F7" s="42"/>
    </row>
    <row r="8" spans="2:6" ht="12.75">
      <c r="B8" s="11" t="s">
        <v>177</v>
      </c>
      <c r="C8" s="43"/>
      <c r="D8" s="43"/>
      <c r="E8" s="58"/>
      <c r="F8" s="42"/>
    </row>
    <row r="9" spans="2:6" ht="7.5" customHeight="1">
      <c r="B9" s="8"/>
      <c r="C9" s="42"/>
      <c r="D9" s="42"/>
      <c r="E9" s="42"/>
      <c r="F9" s="42"/>
    </row>
    <row r="10" spans="2:6" ht="12.75">
      <c r="B10" s="10" t="s">
        <v>186</v>
      </c>
      <c r="C10" s="44"/>
      <c r="D10" s="73" t="s">
        <v>189</v>
      </c>
      <c r="E10" s="74"/>
      <c r="F10" s="69"/>
    </row>
    <row r="11" spans="2:6" ht="12">
      <c r="B11" s="20"/>
      <c r="C11" s="44"/>
      <c r="D11" s="70" t="s">
        <v>4</v>
      </c>
      <c r="E11" s="71"/>
      <c r="F11" s="72"/>
    </row>
    <row r="12" spans="2:6" ht="12">
      <c r="B12" s="83"/>
      <c r="C12" s="80" t="s">
        <v>5</v>
      </c>
      <c r="D12" s="81"/>
      <c r="E12" s="82" t="s">
        <v>6</v>
      </c>
      <c r="F12" s="82"/>
    </row>
    <row r="13" spans="1:6" ht="57" customHeight="1">
      <c r="A13" s="3"/>
      <c r="B13" s="84" t="s">
        <v>7</v>
      </c>
      <c r="C13" s="75" t="s">
        <v>184</v>
      </c>
      <c r="D13" s="75" t="s">
        <v>185</v>
      </c>
      <c r="E13" s="75" t="s">
        <v>187</v>
      </c>
      <c r="F13" s="75" t="s">
        <v>188</v>
      </c>
    </row>
    <row r="14" spans="1:9" s="27" customFormat="1" ht="24.75" customHeight="1">
      <c r="A14" s="25"/>
      <c r="B14" s="26" t="s">
        <v>8</v>
      </c>
      <c r="C14" s="61">
        <v>85022</v>
      </c>
      <c r="D14" s="61"/>
      <c r="E14" s="61">
        <f>C14/4.048</f>
        <v>21003.458498023716</v>
      </c>
      <c r="F14" s="61">
        <f>D14/4.2395</f>
        <v>0</v>
      </c>
      <c r="G14" s="85"/>
      <c r="I14" s="85"/>
    </row>
    <row r="15" spans="1:10" ht="12" customHeight="1">
      <c r="A15" s="3"/>
      <c r="B15" s="23" t="s">
        <v>9</v>
      </c>
      <c r="C15" s="61">
        <v>1426</v>
      </c>
      <c r="D15" s="61"/>
      <c r="E15" s="61">
        <f>C15/4.048</f>
        <v>352.27272727272725</v>
      </c>
      <c r="F15" s="61">
        <f>D15/4.2395</f>
        <v>0</v>
      </c>
      <c r="G15" s="85"/>
      <c r="H15" s="27"/>
      <c r="I15" s="85"/>
      <c r="J15" s="27"/>
    </row>
    <row r="16" spans="1:10" ht="12.75">
      <c r="A16" s="5"/>
      <c r="B16" s="24" t="s">
        <v>10</v>
      </c>
      <c r="C16" s="61">
        <v>686</v>
      </c>
      <c r="D16" s="61"/>
      <c r="E16" s="61">
        <f>C16/4.048</f>
        <v>169.46640316205534</v>
      </c>
      <c r="F16" s="61">
        <f>D16/4.2395</f>
        <v>0</v>
      </c>
      <c r="G16" s="85"/>
      <c r="H16" s="27"/>
      <c r="I16" s="85"/>
      <c r="J16" s="27"/>
    </row>
    <row r="17" spans="1:10" ht="12.75">
      <c r="A17" s="5"/>
      <c r="B17" s="24" t="s">
        <v>11</v>
      </c>
      <c r="C17" s="61">
        <v>435</v>
      </c>
      <c r="D17" s="61"/>
      <c r="E17" s="61">
        <f>C17/4.048</f>
        <v>107.46047430830039</v>
      </c>
      <c r="F17" s="61">
        <f>D17/4.2395</f>
        <v>0</v>
      </c>
      <c r="G17" s="85"/>
      <c r="H17" s="27"/>
      <c r="I17" s="85"/>
      <c r="J17" s="27"/>
    </row>
    <row r="18" spans="1:6" ht="12.75">
      <c r="A18" s="5"/>
      <c r="B18" s="4" t="s">
        <v>190</v>
      </c>
      <c r="C18" s="61">
        <v>165952</v>
      </c>
      <c r="D18" s="46"/>
      <c r="E18" s="61">
        <f>C18/3.965</f>
        <v>41854.22446406053</v>
      </c>
      <c r="F18" s="46"/>
    </row>
    <row r="19" spans="1:6" ht="12.75">
      <c r="A19" s="5"/>
      <c r="B19" s="7" t="s">
        <v>191</v>
      </c>
      <c r="C19" s="61">
        <v>108487</v>
      </c>
      <c r="D19" s="46"/>
      <c r="E19" s="61">
        <f>C19/3.965</f>
        <v>27361.160151324086</v>
      </c>
      <c r="F19" s="46"/>
    </row>
    <row r="20" spans="1:6" ht="12.75">
      <c r="A20" s="5"/>
      <c r="B20" s="7" t="s">
        <v>192</v>
      </c>
      <c r="C20" s="61">
        <v>5781000</v>
      </c>
      <c r="D20" s="46"/>
      <c r="E20" s="61">
        <v>5781000</v>
      </c>
      <c r="F20" s="46"/>
    </row>
    <row r="21" spans="1:6" ht="12.75">
      <c r="A21" s="5"/>
      <c r="B21" s="7" t="s">
        <v>193</v>
      </c>
      <c r="C21" s="88">
        <f>(C19*1000)/C20</f>
        <v>18.766130427261718</v>
      </c>
      <c r="D21" s="46"/>
      <c r="E21" s="88">
        <f>C21/3.965</f>
        <v>4.732945883294255</v>
      </c>
      <c r="F21" s="46"/>
    </row>
    <row r="22" spans="2:6" ht="9.75" customHeight="1">
      <c r="B22" s="12"/>
      <c r="C22" s="43"/>
      <c r="D22" s="42"/>
      <c r="E22" s="42"/>
      <c r="F22" s="42"/>
    </row>
    <row r="23" spans="2:6" s="3" customFormat="1" ht="53.25" customHeight="1">
      <c r="B23" s="21" t="s">
        <v>12</v>
      </c>
      <c r="C23" s="75" t="s">
        <v>194</v>
      </c>
      <c r="D23" s="75" t="s">
        <v>195</v>
      </c>
      <c r="E23" s="75" t="s">
        <v>196</v>
      </c>
      <c r="F23" s="75" t="s">
        <v>197</v>
      </c>
    </row>
    <row r="24" spans="1:6" ht="12.75">
      <c r="A24" s="30"/>
      <c r="B24" s="36" t="s">
        <v>13</v>
      </c>
      <c r="C24" s="89"/>
      <c r="D24" s="90"/>
      <c r="E24" s="90"/>
      <c r="F24" s="90"/>
    </row>
    <row r="25" spans="1:6" ht="12">
      <c r="A25" s="30"/>
      <c r="B25" s="7" t="s">
        <v>14</v>
      </c>
      <c r="C25" s="87">
        <f>SUM(C26:C29)</f>
        <v>108912.3</v>
      </c>
      <c r="D25" s="87">
        <f>SUM(D26:D29)</f>
        <v>109470</v>
      </c>
      <c r="E25" s="87">
        <f>SUM(E26:E29)</f>
        <v>97280</v>
      </c>
      <c r="F25" s="87">
        <f>SUM(F26:F29)</f>
        <v>96614</v>
      </c>
    </row>
    <row r="26" spans="1:6" ht="12">
      <c r="A26" s="30"/>
      <c r="B26" s="7" t="s">
        <v>15</v>
      </c>
      <c r="C26" s="86">
        <v>897.6</v>
      </c>
      <c r="D26" s="86">
        <v>963</v>
      </c>
      <c r="E26" s="86">
        <v>1066</v>
      </c>
      <c r="F26" s="86">
        <v>1134</v>
      </c>
    </row>
    <row r="27" spans="1:6" ht="12">
      <c r="A27" s="30"/>
      <c r="B27" s="7" t="s">
        <v>16</v>
      </c>
      <c r="C27" s="86">
        <v>71933.7</v>
      </c>
      <c r="D27" s="86">
        <v>72831</v>
      </c>
      <c r="E27" s="86">
        <v>77562</v>
      </c>
      <c r="F27" s="86">
        <v>76788</v>
      </c>
    </row>
    <row r="28" spans="1:6" ht="12">
      <c r="A28" s="30"/>
      <c r="B28" s="7" t="s">
        <v>17</v>
      </c>
      <c r="C28" s="86">
        <v>34909</v>
      </c>
      <c r="D28" s="86">
        <v>34446</v>
      </c>
      <c r="E28" s="86">
        <v>17060</v>
      </c>
      <c r="F28" s="86">
        <v>16957</v>
      </c>
    </row>
    <row r="29" spans="1:6" ht="12">
      <c r="A29" s="30"/>
      <c r="B29" s="7" t="s">
        <v>18</v>
      </c>
      <c r="C29" s="86">
        <v>1172</v>
      </c>
      <c r="D29" s="86">
        <v>1230</v>
      </c>
      <c r="E29" s="86">
        <v>1592</v>
      </c>
      <c r="F29" s="86">
        <v>1735</v>
      </c>
    </row>
    <row r="30" spans="1:6" ht="12">
      <c r="A30" s="30"/>
      <c r="B30" s="7" t="s">
        <v>19</v>
      </c>
      <c r="C30" s="87">
        <f>SUM(C31:C35)</f>
        <v>53667</v>
      </c>
      <c r="D30" s="87">
        <f>SUM(D31:D35)</f>
        <v>55167</v>
      </c>
      <c r="E30" s="87">
        <f>SUM(E31:E35)</f>
        <v>49541</v>
      </c>
      <c r="F30" s="87">
        <f>SUM(F31:F35)</f>
        <v>41384</v>
      </c>
    </row>
    <row r="31" spans="1:6" ht="12">
      <c r="A31" s="30"/>
      <c r="B31" s="7" t="s">
        <v>20</v>
      </c>
      <c r="C31" s="86">
        <v>20315</v>
      </c>
      <c r="D31" s="86">
        <v>22210</v>
      </c>
      <c r="E31" s="86">
        <v>23909</v>
      </c>
      <c r="F31" s="86">
        <v>21280</v>
      </c>
    </row>
    <row r="32" spans="1:6" ht="12">
      <c r="A32" s="30"/>
      <c r="B32" s="7" t="s">
        <v>21</v>
      </c>
      <c r="C32" s="86">
        <v>32182</v>
      </c>
      <c r="D32" s="86">
        <v>31214</v>
      </c>
      <c r="E32" s="86">
        <v>24942</v>
      </c>
      <c r="F32" s="86">
        <v>18929</v>
      </c>
    </row>
    <row r="33" spans="1:6" ht="12">
      <c r="A33" s="30"/>
      <c r="B33" s="7" t="s">
        <v>22</v>
      </c>
      <c r="C33" s="86"/>
      <c r="D33" s="86"/>
      <c r="E33" s="86"/>
      <c r="F33" s="86"/>
    </row>
    <row r="34" spans="1:6" ht="12">
      <c r="A34" s="30"/>
      <c r="B34" s="7" t="s">
        <v>23</v>
      </c>
      <c r="C34" s="86">
        <v>184</v>
      </c>
      <c r="D34" s="86">
        <v>184</v>
      </c>
      <c r="E34" s="86"/>
      <c r="F34" s="86"/>
    </row>
    <row r="35" spans="1:6" ht="12">
      <c r="A35" s="30"/>
      <c r="B35" s="7" t="s">
        <v>24</v>
      </c>
      <c r="C35" s="86">
        <v>986</v>
      </c>
      <c r="D35" s="86">
        <v>1559</v>
      </c>
      <c r="E35" s="86">
        <v>690</v>
      </c>
      <c r="F35" s="86">
        <v>1175</v>
      </c>
    </row>
    <row r="36" spans="1:6" ht="12">
      <c r="A36" s="30"/>
      <c r="B36" s="7" t="s">
        <v>25</v>
      </c>
      <c r="C36" s="87">
        <f>SUM(C37:C38)</f>
        <v>3373</v>
      </c>
      <c r="D36" s="87">
        <f>SUM(D37:D38)</f>
        <v>5</v>
      </c>
      <c r="E36" s="87">
        <f>SUM(E37:E38)</f>
        <v>2810</v>
      </c>
      <c r="F36" s="87">
        <f>SUM(F37:F38)</f>
        <v>224</v>
      </c>
    </row>
    <row r="37" spans="1:6" ht="12">
      <c r="A37" s="30"/>
      <c r="B37" s="7" t="s">
        <v>26</v>
      </c>
      <c r="C37" s="86"/>
      <c r="D37" s="86"/>
      <c r="E37" s="86"/>
      <c r="F37" s="86"/>
    </row>
    <row r="38" spans="1:6" ht="12">
      <c r="A38" s="30"/>
      <c r="B38" s="7" t="s">
        <v>27</v>
      </c>
      <c r="C38" s="86">
        <v>3373</v>
      </c>
      <c r="D38" s="86">
        <v>5</v>
      </c>
      <c r="E38" s="86">
        <v>2810</v>
      </c>
      <c r="F38" s="86">
        <v>224</v>
      </c>
    </row>
    <row r="39" spans="1:6" s="28" customFormat="1" ht="12.75">
      <c r="A39" s="33"/>
      <c r="B39" s="29" t="s">
        <v>28</v>
      </c>
      <c r="C39" s="87">
        <f>SUM(C25+C30+C36)</f>
        <v>165952.3</v>
      </c>
      <c r="D39" s="87">
        <f>SUM(D25+D30+D36)</f>
        <v>164642</v>
      </c>
      <c r="E39" s="87">
        <f>SUM(E25+E30+E36)</f>
        <v>149631</v>
      </c>
      <c r="F39" s="87">
        <f>SUM(F25+F30+F36)</f>
        <v>138222</v>
      </c>
    </row>
    <row r="40" spans="1:6" ht="6" customHeight="1">
      <c r="A40" s="34"/>
      <c r="B40" s="13"/>
      <c r="C40" s="51"/>
      <c r="D40" s="51"/>
      <c r="E40" s="51"/>
      <c r="F40" s="51"/>
    </row>
    <row r="41" spans="1:6" ht="12.75">
      <c r="A41" s="30"/>
      <c r="B41" s="37" t="s">
        <v>29</v>
      </c>
      <c r="C41" s="91"/>
      <c r="D41" s="92"/>
      <c r="E41" s="92"/>
      <c r="F41" s="92"/>
    </row>
    <row r="42" spans="1:6" s="28" customFormat="1" ht="12.75">
      <c r="A42" s="33"/>
      <c r="B42" s="29" t="s">
        <v>30</v>
      </c>
      <c r="C42" s="87">
        <f>SUM(C43:C50)</f>
        <v>108486.2</v>
      </c>
      <c r="D42" s="87">
        <f>SUM(D43:D50)</f>
        <v>108052</v>
      </c>
      <c r="E42" s="87">
        <f>SUM(E43:E50)</f>
        <v>99997</v>
      </c>
      <c r="F42" s="87">
        <f>SUM(F43:F50)</f>
        <v>99370</v>
      </c>
    </row>
    <row r="43" spans="1:6" ht="12">
      <c r="A43" s="30"/>
      <c r="B43" s="7" t="s">
        <v>31</v>
      </c>
      <c r="C43" s="86">
        <v>11908.9</v>
      </c>
      <c r="D43" s="86">
        <v>11909</v>
      </c>
      <c r="E43" s="86">
        <v>11909</v>
      </c>
      <c r="F43" s="86">
        <v>11909</v>
      </c>
    </row>
    <row r="44" spans="1:7" ht="24">
      <c r="A44" s="30"/>
      <c r="B44" s="7" t="s">
        <v>32</v>
      </c>
      <c r="C44" s="86"/>
      <c r="D44" s="86"/>
      <c r="E44" s="86"/>
      <c r="F44" s="86"/>
      <c r="G44" s="2"/>
    </row>
    <row r="45" spans="1:6" ht="12">
      <c r="A45" s="30"/>
      <c r="B45" s="7" t="s">
        <v>33</v>
      </c>
      <c r="C45" s="86">
        <v>87416.6</v>
      </c>
      <c r="D45" s="86">
        <v>87417</v>
      </c>
      <c r="E45" s="86">
        <v>78409</v>
      </c>
      <c r="F45" s="86">
        <v>78409</v>
      </c>
    </row>
    <row r="46" spans="1:6" ht="12">
      <c r="A46" s="30"/>
      <c r="B46" s="7" t="s">
        <v>34</v>
      </c>
      <c r="C46" s="86"/>
      <c r="D46" s="86"/>
      <c r="E46" s="86"/>
      <c r="F46" s="86"/>
    </row>
    <row r="47" spans="1:6" ht="12">
      <c r="A47" s="30"/>
      <c r="B47" s="7" t="s">
        <v>35</v>
      </c>
      <c r="C47" s="86">
        <v>43</v>
      </c>
      <c r="D47" s="86">
        <v>43</v>
      </c>
      <c r="E47" s="86">
        <v>43</v>
      </c>
      <c r="F47" s="86">
        <v>43</v>
      </c>
    </row>
    <row r="48" spans="1:6" ht="24">
      <c r="A48" s="30"/>
      <c r="B48" s="7" t="s">
        <v>36</v>
      </c>
      <c r="C48" s="86"/>
      <c r="D48" s="86"/>
      <c r="E48" s="86"/>
      <c r="F48" s="86"/>
    </row>
    <row r="49" spans="1:6" ht="21.75" customHeight="1">
      <c r="A49" s="30"/>
      <c r="B49" s="7" t="s">
        <v>37</v>
      </c>
      <c r="C49" s="86">
        <v>8682.7</v>
      </c>
      <c r="D49" s="86"/>
      <c r="E49" s="86">
        <v>9009</v>
      </c>
      <c r="F49" s="86"/>
    </row>
    <row r="50" spans="1:6" ht="12">
      <c r="A50" s="30"/>
      <c r="B50" s="7" t="s">
        <v>38</v>
      </c>
      <c r="C50" s="86">
        <v>435</v>
      </c>
      <c r="D50" s="86">
        <v>8683</v>
      </c>
      <c r="E50" s="86">
        <v>627</v>
      </c>
      <c r="F50" s="86">
        <v>9009</v>
      </c>
    </row>
    <row r="51" spans="1:6" s="28" customFormat="1" ht="12.75">
      <c r="A51" s="33"/>
      <c r="B51" s="29" t="s">
        <v>39</v>
      </c>
      <c r="C51" s="87">
        <f>SUM(C52:C53)</f>
        <v>2371</v>
      </c>
      <c r="D51" s="87">
        <f>SUM(D52:D53)</f>
        <v>2442</v>
      </c>
      <c r="E51" s="87">
        <f>SUM(E52:E53)</f>
        <v>3370</v>
      </c>
      <c r="F51" s="87">
        <f>SUM(F52:F53)</f>
        <v>3337</v>
      </c>
    </row>
    <row r="52" spans="1:6" ht="12">
      <c r="A52" s="35"/>
      <c r="B52" s="7" t="s">
        <v>40</v>
      </c>
      <c r="C52" s="86">
        <v>2371</v>
      </c>
      <c r="D52" s="86">
        <v>2442</v>
      </c>
      <c r="E52" s="86">
        <v>3370</v>
      </c>
      <c r="F52" s="86">
        <v>3337</v>
      </c>
    </row>
    <row r="53" spans="1:6" ht="12">
      <c r="A53" s="35"/>
      <c r="B53" s="7" t="s">
        <v>41</v>
      </c>
      <c r="C53" s="86"/>
      <c r="D53" s="86"/>
      <c r="E53" s="86"/>
      <c r="F53" s="86"/>
    </row>
    <row r="54" spans="1:6" s="28" customFormat="1" ht="12.75">
      <c r="A54" s="33"/>
      <c r="B54" s="29" t="s">
        <v>42</v>
      </c>
      <c r="C54" s="87">
        <f>SUM(C55+C56)</f>
        <v>51731</v>
      </c>
      <c r="D54" s="87">
        <f>SUM(D55+D56)</f>
        <v>50533</v>
      </c>
      <c r="E54" s="87">
        <f>SUM(E55+E56)</f>
        <v>42336</v>
      </c>
      <c r="F54" s="87">
        <f>SUM(F55+F56)</f>
        <v>31741</v>
      </c>
    </row>
    <row r="55" spans="1:6" ht="12">
      <c r="A55" s="30"/>
      <c r="B55" s="38" t="s">
        <v>43</v>
      </c>
      <c r="C55" s="86">
        <v>21231</v>
      </c>
      <c r="D55" s="86">
        <v>21444</v>
      </c>
      <c r="E55" s="86">
        <v>4398</v>
      </c>
      <c r="F55" s="86">
        <v>2831</v>
      </c>
    </row>
    <row r="56" spans="2:6" s="30" customFormat="1" ht="12">
      <c r="B56" s="38" t="s">
        <v>44</v>
      </c>
      <c r="C56" s="86">
        <v>30500</v>
      </c>
      <c r="D56" s="86">
        <v>29089</v>
      </c>
      <c r="E56" s="86">
        <v>37938</v>
      </c>
      <c r="F56" s="86">
        <v>28910</v>
      </c>
    </row>
    <row r="57" spans="1:6" s="28" customFormat="1" ht="12" customHeight="1">
      <c r="A57" s="33"/>
      <c r="B57" s="29" t="s">
        <v>45</v>
      </c>
      <c r="C57" s="87">
        <v>3364</v>
      </c>
      <c r="D57" s="87">
        <v>3615</v>
      </c>
      <c r="E57" s="87">
        <v>3928</v>
      </c>
      <c r="F57" s="87">
        <v>3774</v>
      </c>
    </row>
    <row r="58" spans="1:6" s="28" customFormat="1" ht="12.75">
      <c r="A58" s="33"/>
      <c r="B58" s="29" t="s">
        <v>46</v>
      </c>
      <c r="C58" s="87">
        <f>SUM(C42+C51+C54+C57)</f>
        <v>165952.2</v>
      </c>
      <c r="D58" s="87">
        <f>SUM(D42+D51+D54+D57)</f>
        <v>164642</v>
      </c>
      <c r="E58" s="87">
        <f>SUM(E42+E51+E54+E57)</f>
        <v>149631</v>
      </c>
      <c r="F58" s="87">
        <f>SUM(F42+F51+F54+F57)</f>
        <v>138222</v>
      </c>
    </row>
    <row r="59" spans="2:6" ht="6" customHeight="1">
      <c r="B59" s="13"/>
      <c r="C59" s="55"/>
      <c r="D59" s="49"/>
      <c r="E59" s="48"/>
      <c r="F59" s="49"/>
    </row>
    <row r="60" spans="2:6" ht="69" customHeight="1">
      <c r="B60" s="22" t="s">
        <v>47</v>
      </c>
      <c r="C60" s="75" t="s">
        <v>198</v>
      </c>
      <c r="D60" s="75" t="s">
        <v>199</v>
      </c>
      <c r="E60" s="75" t="s">
        <v>200</v>
      </c>
      <c r="F60" s="75" t="s">
        <v>201</v>
      </c>
    </row>
    <row r="61" spans="2:6" ht="27" customHeight="1">
      <c r="B61" s="14" t="s">
        <v>8</v>
      </c>
      <c r="C61" s="87">
        <f>SUM(C62+C63)</f>
        <v>85022</v>
      </c>
      <c r="D61" s="87">
        <f>SUM(D62+D63)</f>
        <v>0</v>
      </c>
      <c r="E61" s="87">
        <f>SUM(E62+E63)</f>
        <v>73688</v>
      </c>
      <c r="F61" s="87">
        <f>SUM(F62+F63)</f>
        <v>0</v>
      </c>
    </row>
    <row r="62" spans="2:6" ht="12">
      <c r="B62" s="7" t="s">
        <v>48</v>
      </c>
      <c r="C62" s="86">
        <v>78933</v>
      </c>
      <c r="D62" s="86"/>
      <c r="E62" s="86">
        <v>69692</v>
      </c>
      <c r="F62" s="86"/>
    </row>
    <row r="63" spans="2:6" ht="12" customHeight="1">
      <c r="B63" s="7" t="s">
        <v>49</v>
      </c>
      <c r="C63" s="86">
        <v>6089</v>
      </c>
      <c r="D63" s="86"/>
      <c r="E63" s="86">
        <v>3996</v>
      </c>
      <c r="F63" s="86"/>
    </row>
    <row r="64" spans="2:6" ht="12" customHeight="1">
      <c r="B64" s="7" t="s">
        <v>50</v>
      </c>
      <c r="C64" s="87">
        <f>SUM(C65+C66)</f>
        <v>70065</v>
      </c>
      <c r="D64" s="87">
        <f>SUM(D65+D66)</f>
        <v>0</v>
      </c>
      <c r="E64" s="87">
        <f>SUM(E65+E66)</f>
        <v>60233</v>
      </c>
      <c r="F64" s="87">
        <f>SUM(F65+F66)</f>
        <v>0</v>
      </c>
    </row>
    <row r="65" spans="2:6" ht="12">
      <c r="B65" s="7" t="s">
        <v>51</v>
      </c>
      <c r="C65" s="86">
        <v>64816</v>
      </c>
      <c r="D65" s="86"/>
      <c r="E65" s="86">
        <v>57029</v>
      </c>
      <c r="F65" s="86"/>
    </row>
    <row r="66" spans="2:6" ht="12">
      <c r="B66" s="7" t="s">
        <v>52</v>
      </c>
      <c r="C66" s="86">
        <v>5249</v>
      </c>
      <c r="D66" s="86"/>
      <c r="E66" s="86">
        <v>3204</v>
      </c>
      <c r="F66" s="86"/>
    </row>
    <row r="67" spans="2:6" s="30" customFormat="1" ht="12">
      <c r="B67" s="7" t="s">
        <v>53</v>
      </c>
      <c r="C67" s="87">
        <f>SUM(C61-C64)</f>
        <v>14957</v>
      </c>
      <c r="D67" s="87">
        <f>SUM(D61-D64)</f>
        <v>0</v>
      </c>
      <c r="E67" s="87">
        <f>SUM(E61-E64)</f>
        <v>13455</v>
      </c>
      <c r="F67" s="87">
        <f>SUM(F61-F64)</f>
        <v>0</v>
      </c>
    </row>
    <row r="68" spans="2:6" ht="12">
      <c r="B68" s="7" t="s">
        <v>54</v>
      </c>
      <c r="C68" s="86">
        <v>3551</v>
      </c>
      <c r="D68" s="86"/>
      <c r="E68" s="86">
        <v>3997</v>
      </c>
      <c r="F68" s="86"/>
    </row>
    <row r="69" spans="2:6" ht="12">
      <c r="B69" s="7" t="s">
        <v>55</v>
      </c>
      <c r="C69" s="86">
        <v>9817</v>
      </c>
      <c r="D69" s="86"/>
      <c r="E69" s="86">
        <v>7369</v>
      </c>
      <c r="F69" s="86"/>
    </row>
    <row r="70" spans="2:6" s="31" customFormat="1" ht="12">
      <c r="B70" s="7" t="s">
        <v>56</v>
      </c>
      <c r="C70" s="87">
        <f>SUM(C67-C68-C69)</f>
        <v>1589</v>
      </c>
      <c r="D70" s="87">
        <f>SUM(D67-D68-D69)</f>
        <v>0</v>
      </c>
      <c r="E70" s="87">
        <f>SUM(E67-E68-E69)</f>
        <v>2089</v>
      </c>
      <c r="F70" s="87">
        <f>SUM(F67-F68-F69)</f>
        <v>0</v>
      </c>
    </row>
    <row r="71" spans="2:6" ht="12">
      <c r="B71" s="7" t="s">
        <v>57</v>
      </c>
      <c r="C71" s="86">
        <v>293</v>
      </c>
      <c r="D71" s="86"/>
      <c r="E71" s="86">
        <v>262</v>
      </c>
      <c r="F71" s="86"/>
    </row>
    <row r="72" spans="2:6" ht="12">
      <c r="B72" s="7" t="s">
        <v>58</v>
      </c>
      <c r="C72" s="86">
        <v>456</v>
      </c>
      <c r="D72" s="86"/>
      <c r="E72" s="86">
        <v>606</v>
      </c>
      <c r="F72" s="86"/>
    </row>
    <row r="73" spans="2:6" s="31" customFormat="1" ht="12" customHeight="1">
      <c r="B73" s="7" t="s">
        <v>59</v>
      </c>
      <c r="C73" s="87">
        <f>SUM(C70+C71-C72)</f>
        <v>1426</v>
      </c>
      <c r="D73" s="87">
        <f>SUM(D70+D71-D72)</f>
        <v>0</v>
      </c>
      <c r="E73" s="87">
        <f>SUM(E70+E71-E72)</f>
        <v>1745</v>
      </c>
      <c r="F73" s="87">
        <f>SUM(F70+F71-F72)</f>
        <v>0</v>
      </c>
    </row>
    <row r="74" spans="2:6" ht="12">
      <c r="B74" s="7" t="s">
        <v>60</v>
      </c>
      <c r="C74" s="86"/>
      <c r="D74" s="86"/>
      <c r="E74" s="86"/>
      <c r="F74" s="86"/>
    </row>
    <row r="75" spans="2:6" ht="12" customHeight="1">
      <c r="B75" s="7" t="s">
        <v>61</v>
      </c>
      <c r="C75" s="86"/>
      <c r="D75" s="86"/>
      <c r="E75" s="86"/>
      <c r="F75" s="86"/>
    </row>
    <row r="76" spans="2:6" ht="12">
      <c r="B76" s="7" t="s">
        <v>62</v>
      </c>
      <c r="C76" s="86">
        <v>253</v>
      </c>
      <c r="D76" s="86"/>
      <c r="E76" s="86">
        <v>106</v>
      </c>
      <c r="F76" s="86"/>
    </row>
    <row r="77" spans="2:6" s="30" customFormat="1" ht="12">
      <c r="B77" s="38" t="s">
        <v>63</v>
      </c>
      <c r="C77" s="86">
        <v>968</v>
      </c>
      <c r="D77" s="86"/>
      <c r="E77" s="86">
        <v>602</v>
      </c>
      <c r="F77" s="86"/>
    </row>
    <row r="78" spans="2:6" s="31" customFormat="1" ht="24">
      <c r="B78" s="7" t="s">
        <v>64</v>
      </c>
      <c r="C78" s="87">
        <f>SUM(C73+C74+C75+C76-C77)</f>
        <v>711</v>
      </c>
      <c r="D78" s="87">
        <f>SUM(D73+D74+D75+D76-D77)</f>
        <v>0</v>
      </c>
      <c r="E78" s="87">
        <f>SUM(E73+E74+E75+E76-E77)</f>
        <v>1249</v>
      </c>
      <c r="F78" s="87">
        <f>SUM(F73+F74+F75+F76-F77)</f>
        <v>0</v>
      </c>
    </row>
    <row r="79" spans="2:6" s="27" customFormat="1" ht="12">
      <c r="B79" s="32" t="s">
        <v>65</v>
      </c>
      <c r="C79" s="87">
        <f>C80-C81</f>
        <v>-25</v>
      </c>
      <c r="D79" s="87">
        <f>D80-D81</f>
        <v>0</v>
      </c>
      <c r="E79" s="87">
        <f>E80-E81</f>
        <v>-25</v>
      </c>
      <c r="F79" s="87">
        <f>F80-F81</f>
        <v>0</v>
      </c>
    </row>
    <row r="80" spans="2:6" ht="12">
      <c r="B80" s="7" t="s">
        <v>66</v>
      </c>
      <c r="C80" s="86">
        <v>144</v>
      </c>
      <c r="D80" s="86"/>
      <c r="E80" s="86">
        <v>0</v>
      </c>
      <c r="F80" s="86"/>
    </row>
    <row r="81" spans="2:6" ht="12">
      <c r="B81" s="7" t="s">
        <v>67</v>
      </c>
      <c r="C81" s="86">
        <v>169</v>
      </c>
      <c r="D81" s="86"/>
      <c r="E81" s="86">
        <v>25</v>
      </c>
      <c r="F81" s="86"/>
    </row>
    <row r="82" spans="2:6" ht="12">
      <c r="B82" s="7" t="s">
        <v>68</v>
      </c>
      <c r="C82" s="87">
        <f>SUM(C78+C79)</f>
        <v>686</v>
      </c>
      <c r="D82" s="87">
        <f>SUM(D78+D79)</f>
        <v>0</v>
      </c>
      <c r="E82" s="87">
        <f>SUM(E78+E79)</f>
        <v>1224</v>
      </c>
      <c r="F82" s="87">
        <f>SUM(F78+F79)</f>
        <v>0</v>
      </c>
    </row>
    <row r="83" spans="2:6" ht="12">
      <c r="B83" s="7" t="s">
        <v>69</v>
      </c>
      <c r="C83" s="86">
        <v>251</v>
      </c>
      <c r="D83" s="86"/>
      <c r="E83" s="86">
        <v>597</v>
      </c>
      <c r="F83" s="86"/>
    </row>
    <row r="84" spans="2:6" ht="24" customHeight="1">
      <c r="B84" s="7" t="s">
        <v>70</v>
      </c>
      <c r="C84" s="86">
        <v>0</v>
      </c>
      <c r="D84" s="86">
        <v>0</v>
      </c>
      <c r="E84" s="86">
        <v>0</v>
      </c>
      <c r="F84" s="86">
        <v>0</v>
      </c>
    </row>
    <row r="85" spans="2:6" s="28" customFormat="1" ht="12.75">
      <c r="B85" s="29" t="s">
        <v>71</v>
      </c>
      <c r="C85" s="87">
        <f>SUM(C82-C83-C84)</f>
        <v>435</v>
      </c>
      <c r="D85" s="87">
        <f>SUM(D82-D83-D84)</f>
        <v>0</v>
      </c>
      <c r="E85" s="87">
        <f>SUM(E82-E83-E84)</f>
        <v>627</v>
      </c>
      <c r="F85" s="87">
        <f>SUM(F82-F83-F84)</f>
        <v>0</v>
      </c>
    </row>
    <row r="86" spans="2:6" ht="6" customHeight="1">
      <c r="B86" s="13"/>
      <c r="C86" s="55"/>
      <c r="D86" s="48"/>
      <c r="E86" s="55"/>
      <c r="F86" s="48"/>
    </row>
    <row r="87" spans="2:6" ht="12">
      <c r="B87" s="7" t="s">
        <v>72</v>
      </c>
      <c r="C87" s="45">
        <v>8491</v>
      </c>
      <c r="D87" s="46"/>
      <c r="E87" s="45">
        <v>7998</v>
      </c>
      <c r="F87" s="46"/>
    </row>
    <row r="88" spans="2:6" ht="12">
      <c r="B88" s="7" t="s">
        <v>73</v>
      </c>
      <c r="C88" s="45">
        <v>5781000</v>
      </c>
      <c r="D88" s="46"/>
      <c r="E88" s="45">
        <v>5781000</v>
      </c>
      <c r="F88" s="46"/>
    </row>
    <row r="89" spans="2:6" ht="12">
      <c r="B89" s="7" t="s">
        <v>74</v>
      </c>
      <c r="C89" s="76">
        <f>(C87*1000/C88)</f>
        <v>1.468777028195814</v>
      </c>
      <c r="D89" s="46"/>
      <c r="E89" s="76">
        <f>(E87*1000/E88)</f>
        <v>1.3834976647638817</v>
      </c>
      <c r="F89" s="46"/>
    </row>
    <row r="90" spans="2:6" ht="14.25" customHeight="1">
      <c r="B90" s="13"/>
      <c r="C90" s="55"/>
      <c r="D90" s="48"/>
      <c r="E90" s="55"/>
      <c r="F90" s="48"/>
    </row>
    <row r="91" spans="2:6" ht="71.25" customHeight="1">
      <c r="B91" s="22" t="s">
        <v>75</v>
      </c>
      <c r="C91" s="75" t="s">
        <v>198</v>
      </c>
      <c r="D91" s="75" t="s">
        <v>199</v>
      </c>
      <c r="E91" s="75" t="s">
        <v>200</v>
      </c>
      <c r="F91" s="75" t="s">
        <v>201</v>
      </c>
    </row>
    <row r="92" spans="2:6" ht="24" hidden="1">
      <c r="B92" s="15" t="s">
        <v>76</v>
      </c>
      <c r="C92" s="47"/>
      <c r="D92" s="47"/>
      <c r="E92" s="47"/>
      <c r="F92" s="47"/>
    </row>
    <row r="93" spans="2:6" ht="12" hidden="1">
      <c r="B93" s="15" t="s">
        <v>77</v>
      </c>
      <c r="C93" s="47"/>
      <c r="D93" s="47"/>
      <c r="E93" s="47"/>
      <c r="F93" s="47"/>
    </row>
    <row r="94" spans="2:6" ht="12" hidden="1">
      <c r="B94" s="15" t="s">
        <v>78</v>
      </c>
      <c r="C94" s="47"/>
      <c r="D94" s="47"/>
      <c r="E94" s="47"/>
      <c r="F94" s="47"/>
    </row>
    <row r="95" spans="2:6" ht="12" hidden="1">
      <c r="B95" s="15" t="s">
        <v>79</v>
      </c>
      <c r="C95" s="47"/>
      <c r="D95" s="47"/>
      <c r="E95" s="47"/>
      <c r="F95" s="47"/>
    </row>
    <row r="96" spans="2:6" ht="12" hidden="1">
      <c r="B96" s="15" t="s">
        <v>80</v>
      </c>
      <c r="C96" s="47"/>
      <c r="D96" s="47"/>
      <c r="E96" s="47"/>
      <c r="F96" s="47"/>
    </row>
    <row r="97" spans="2:6" ht="12" hidden="1">
      <c r="B97" s="15" t="s">
        <v>81</v>
      </c>
      <c r="C97" s="47"/>
      <c r="D97" s="47"/>
      <c r="E97" s="47"/>
      <c r="F97" s="47"/>
    </row>
    <row r="98" spans="2:6" ht="12" customHeight="1" hidden="1">
      <c r="B98" s="15" t="s">
        <v>82</v>
      </c>
      <c r="C98" s="47"/>
      <c r="D98" s="47"/>
      <c r="E98" s="47"/>
      <c r="F98" s="47"/>
    </row>
    <row r="99" spans="2:6" ht="12" hidden="1">
      <c r="B99" s="15" t="s">
        <v>83</v>
      </c>
      <c r="C99" s="47"/>
      <c r="D99" s="47"/>
      <c r="E99" s="47"/>
      <c r="F99" s="47"/>
    </row>
    <row r="100" spans="2:6" ht="12" hidden="1">
      <c r="B100" s="15" t="s">
        <v>84</v>
      </c>
      <c r="C100" s="47"/>
      <c r="D100" s="47"/>
      <c r="E100" s="47"/>
      <c r="F100" s="47"/>
    </row>
    <row r="101" spans="2:6" ht="12" hidden="1">
      <c r="B101" s="15" t="s">
        <v>85</v>
      </c>
      <c r="C101" s="47"/>
      <c r="D101" s="47"/>
      <c r="E101" s="47"/>
      <c r="F101" s="47"/>
    </row>
    <row r="102" spans="2:6" ht="12" hidden="1">
      <c r="B102" s="15" t="s">
        <v>86</v>
      </c>
      <c r="C102" s="47"/>
      <c r="D102" s="47"/>
      <c r="E102" s="47"/>
      <c r="F102" s="47"/>
    </row>
    <row r="103" spans="2:6" ht="12" hidden="1">
      <c r="B103" s="15" t="s">
        <v>87</v>
      </c>
      <c r="C103" s="47"/>
      <c r="D103" s="47"/>
      <c r="E103" s="47"/>
      <c r="F103" s="47"/>
    </row>
    <row r="104" spans="2:6" ht="12" hidden="1">
      <c r="B104" s="15" t="s">
        <v>88</v>
      </c>
      <c r="C104" s="47"/>
      <c r="D104" s="47"/>
      <c r="E104" s="47"/>
      <c r="F104" s="47"/>
    </row>
    <row r="105" spans="2:6" ht="12" hidden="1">
      <c r="B105" s="15" t="s">
        <v>89</v>
      </c>
      <c r="C105" s="47"/>
      <c r="D105" s="47"/>
      <c r="E105" s="47"/>
      <c r="F105" s="47"/>
    </row>
    <row r="106" spans="2:6" ht="12" hidden="1">
      <c r="B106" s="15" t="s">
        <v>90</v>
      </c>
      <c r="C106" s="47"/>
      <c r="D106" s="47"/>
      <c r="E106" s="47"/>
      <c r="F106" s="47"/>
    </row>
    <row r="107" spans="2:6" ht="12" hidden="1">
      <c r="B107" s="15" t="s">
        <v>91</v>
      </c>
      <c r="C107" s="47"/>
      <c r="D107" s="47"/>
      <c r="E107" s="47"/>
      <c r="F107" s="47"/>
    </row>
    <row r="108" spans="2:6" ht="12" hidden="1">
      <c r="B108" s="15" t="s">
        <v>92</v>
      </c>
      <c r="C108" s="47"/>
      <c r="D108" s="47"/>
      <c r="E108" s="47"/>
      <c r="F108" s="47"/>
    </row>
    <row r="109" spans="2:6" ht="12" hidden="1">
      <c r="B109" s="15" t="s">
        <v>93</v>
      </c>
      <c r="C109" s="47"/>
      <c r="D109" s="47"/>
      <c r="E109" s="47"/>
      <c r="F109" s="47"/>
    </row>
    <row r="110" spans="2:6" ht="12" hidden="1">
      <c r="B110" s="15" t="s">
        <v>94</v>
      </c>
      <c r="C110" s="47"/>
      <c r="D110" s="47"/>
      <c r="E110" s="47"/>
      <c r="F110" s="47"/>
    </row>
    <row r="111" spans="2:6" ht="12" hidden="1">
      <c r="B111" s="15" t="s">
        <v>95</v>
      </c>
      <c r="C111" s="47"/>
      <c r="D111" s="47"/>
      <c r="E111" s="47"/>
      <c r="F111" s="47"/>
    </row>
    <row r="112" spans="2:6" ht="12" hidden="1">
      <c r="B112" s="15" t="s">
        <v>96</v>
      </c>
      <c r="C112" s="45"/>
      <c r="D112" s="50"/>
      <c r="E112" s="45"/>
      <c r="F112" s="50"/>
    </row>
    <row r="113" spans="2:6" ht="24">
      <c r="B113" s="7" t="s">
        <v>97</v>
      </c>
      <c r="C113" s="87">
        <f>SUM(C114+C115)</f>
        <v>2182</v>
      </c>
      <c r="D113" s="87"/>
      <c r="E113" s="87">
        <f>SUM(E114+E115)</f>
        <v>-1829</v>
      </c>
      <c r="F113" s="87"/>
    </row>
    <row r="114" spans="2:6" ht="12">
      <c r="B114" s="7" t="s">
        <v>98</v>
      </c>
      <c r="C114" s="86">
        <f>C85</f>
        <v>435</v>
      </c>
      <c r="D114" s="86"/>
      <c r="E114" s="86">
        <f>E85</f>
        <v>627</v>
      </c>
      <c r="F114" s="86"/>
    </row>
    <row r="115" spans="2:6" ht="12">
      <c r="B115" s="7" t="s">
        <v>99</v>
      </c>
      <c r="C115" s="86">
        <f>SUM(C116:C128)</f>
        <v>1747</v>
      </c>
      <c r="D115" s="86"/>
      <c r="E115" s="86">
        <f>SUM(E116:E128)</f>
        <v>-2456</v>
      </c>
      <c r="F115" s="86"/>
    </row>
    <row r="116" spans="2:6" ht="12">
      <c r="B116" s="7" t="s">
        <v>100</v>
      </c>
      <c r="C116" s="86">
        <v>2213</v>
      </c>
      <c r="D116" s="86"/>
      <c r="E116" s="86">
        <v>2258</v>
      </c>
      <c r="F116" s="86"/>
    </row>
    <row r="117" spans="2:6" ht="12">
      <c r="B117" s="7" t="s">
        <v>101</v>
      </c>
      <c r="C117" s="86">
        <v>-43</v>
      </c>
      <c r="D117" s="86"/>
      <c r="E117" s="86">
        <v>-6</v>
      </c>
      <c r="F117" s="86"/>
    </row>
    <row r="118" spans="2:6" ht="12">
      <c r="B118" s="7" t="s">
        <v>102</v>
      </c>
      <c r="C118" s="86">
        <v>594</v>
      </c>
      <c r="D118" s="86"/>
      <c r="E118" s="86">
        <v>537</v>
      </c>
      <c r="F118" s="86"/>
    </row>
    <row r="119" spans="2:6" ht="12">
      <c r="B119" s="7" t="s">
        <v>103</v>
      </c>
      <c r="C119" s="86">
        <v>20</v>
      </c>
      <c r="D119" s="86"/>
      <c r="E119" s="86">
        <v>-43</v>
      </c>
      <c r="F119" s="86"/>
    </row>
    <row r="120" spans="2:6" ht="12">
      <c r="B120" s="38" t="s">
        <v>104</v>
      </c>
      <c r="C120" s="86">
        <v>0</v>
      </c>
      <c r="D120" s="86"/>
      <c r="E120" s="86">
        <v>0</v>
      </c>
      <c r="F120" s="86"/>
    </row>
    <row r="121" spans="2:6" ht="12">
      <c r="B121" s="7" t="s">
        <v>105</v>
      </c>
      <c r="C121" s="86">
        <v>251</v>
      </c>
      <c r="D121" s="86"/>
      <c r="E121" s="86">
        <v>597</v>
      </c>
      <c r="F121" s="86"/>
    </row>
    <row r="122" spans="2:6" ht="12">
      <c r="B122" s="7" t="s">
        <v>106</v>
      </c>
      <c r="C122" s="86">
        <v>-404</v>
      </c>
      <c r="D122" s="86"/>
      <c r="E122" s="86">
        <v>-1267</v>
      </c>
      <c r="F122" s="86"/>
    </row>
    <row r="123" spans="2:6" ht="12">
      <c r="B123" s="7" t="s">
        <v>107</v>
      </c>
      <c r="C123" s="86">
        <v>1896</v>
      </c>
      <c r="D123" s="86"/>
      <c r="E123" s="86">
        <v>-2629</v>
      </c>
      <c r="F123" s="86"/>
    </row>
    <row r="124" spans="2:6" ht="12">
      <c r="B124" s="7" t="s">
        <v>108</v>
      </c>
      <c r="C124" s="86">
        <v>-642</v>
      </c>
      <c r="D124" s="86"/>
      <c r="E124" s="86">
        <v>-5871</v>
      </c>
      <c r="F124" s="86"/>
    </row>
    <row r="125" spans="2:6" ht="24">
      <c r="B125" s="7" t="s">
        <v>109</v>
      </c>
      <c r="C125" s="86">
        <v>1239</v>
      </c>
      <c r="D125" s="86"/>
      <c r="E125" s="86">
        <v>6400</v>
      </c>
      <c r="F125" s="86"/>
    </row>
    <row r="126" spans="2:6" ht="12">
      <c r="B126" s="7" t="s">
        <v>110</v>
      </c>
      <c r="C126" s="86">
        <v>-3612</v>
      </c>
      <c r="D126" s="86"/>
      <c r="E126" s="86">
        <v>-2423</v>
      </c>
      <c r="F126" s="86"/>
    </row>
    <row r="127" spans="2:6" ht="12">
      <c r="B127" s="7" t="s">
        <v>111</v>
      </c>
      <c r="C127" s="86">
        <v>-7</v>
      </c>
      <c r="D127" s="86"/>
      <c r="E127" s="86">
        <v>-9</v>
      </c>
      <c r="F127" s="86"/>
    </row>
    <row r="128" spans="2:6" ht="12">
      <c r="B128" s="7" t="s">
        <v>112</v>
      </c>
      <c r="C128" s="86">
        <v>242</v>
      </c>
      <c r="D128" s="86"/>
      <c r="E128" s="86">
        <v>0</v>
      </c>
      <c r="F128" s="86"/>
    </row>
    <row r="129" spans="2:6" s="40" customFormat="1" ht="12">
      <c r="B129" s="39" t="s">
        <v>113</v>
      </c>
      <c r="C129" s="87">
        <f>SUM(C130+C142)</f>
        <v>-2136</v>
      </c>
      <c r="D129" s="87"/>
      <c r="E129" s="87">
        <f>SUM(E130+E142)</f>
        <v>-3425</v>
      </c>
      <c r="F129" s="87"/>
    </row>
    <row r="130" spans="2:6" ht="12">
      <c r="B130" s="7" t="s">
        <v>114</v>
      </c>
      <c r="C130" s="86">
        <f>C131+C132+C133+C137+C138+C139+C140+C141</f>
        <v>4</v>
      </c>
      <c r="D130" s="86"/>
      <c r="E130" s="86">
        <f>E131+E132+E133+E137+E138+E139+E140+E141</f>
        <v>566</v>
      </c>
      <c r="F130" s="86"/>
    </row>
    <row r="131" spans="2:6" ht="24">
      <c r="B131" s="7" t="s">
        <v>115</v>
      </c>
      <c r="C131" s="86">
        <v>0</v>
      </c>
      <c r="D131" s="86"/>
      <c r="E131" s="86">
        <v>0</v>
      </c>
      <c r="F131" s="86"/>
    </row>
    <row r="132" spans="2:6" ht="12" customHeight="1">
      <c r="B132" s="7" t="s">
        <v>116</v>
      </c>
      <c r="C132" s="86">
        <v>4</v>
      </c>
      <c r="D132" s="86"/>
      <c r="E132" s="86">
        <v>94</v>
      </c>
      <c r="F132" s="86"/>
    </row>
    <row r="133" spans="2:6" ht="27.75" customHeight="1">
      <c r="B133" s="7" t="s">
        <v>117</v>
      </c>
      <c r="C133" s="86">
        <f>SUM(C134:C136)</f>
        <v>0</v>
      </c>
      <c r="D133" s="86"/>
      <c r="E133" s="86">
        <f>SUM(E134:E136)</f>
        <v>0</v>
      </c>
      <c r="F133" s="86"/>
    </row>
    <row r="134" spans="2:6" ht="12" customHeight="1">
      <c r="B134" s="7" t="s">
        <v>118</v>
      </c>
      <c r="C134" s="86">
        <v>0</v>
      </c>
      <c r="D134" s="86"/>
      <c r="E134" s="86">
        <v>0</v>
      </c>
      <c r="F134" s="86"/>
    </row>
    <row r="135" spans="2:6" ht="12" customHeight="1">
      <c r="B135" s="7" t="s">
        <v>119</v>
      </c>
      <c r="C135" s="86">
        <v>0</v>
      </c>
      <c r="D135" s="86"/>
      <c r="E135" s="86">
        <v>0</v>
      </c>
      <c r="F135" s="86"/>
    </row>
    <row r="136" spans="2:6" ht="12" customHeight="1">
      <c r="B136" s="7" t="s">
        <v>120</v>
      </c>
      <c r="C136" s="86">
        <v>0</v>
      </c>
      <c r="D136" s="86"/>
      <c r="E136" s="86">
        <v>0</v>
      </c>
      <c r="F136" s="86"/>
    </row>
    <row r="137" spans="2:6" ht="24.75" customHeight="1">
      <c r="B137" s="7" t="s">
        <v>121</v>
      </c>
      <c r="C137" s="86">
        <v>0</v>
      </c>
      <c r="D137" s="86"/>
      <c r="E137" s="86">
        <v>0</v>
      </c>
      <c r="F137" s="86"/>
    </row>
    <row r="138" spans="2:6" ht="12" customHeight="1">
      <c r="B138" s="7" t="s">
        <v>122</v>
      </c>
      <c r="C138" s="86">
        <v>0</v>
      </c>
      <c r="D138" s="86"/>
      <c r="E138" s="86">
        <v>0</v>
      </c>
      <c r="F138" s="86"/>
    </row>
    <row r="139" spans="2:6" ht="12" customHeight="1">
      <c r="B139" s="7" t="s">
        <v>123</v>
      </c>
      <c r="C139" s="86">
        <v>0</v>
      </c>
      <c r="D139" s="86"/>
      <c r="E139" s="86">
        <v>0</v>
      </c>
      <c r="F139" s="86"/>
    </row>
    <row r="140" spans="2:6" ht="12" customHeight="1">
      <c r="B140" s="7" t="s">
        <v>124</v>
      </c>
      <c r="C140" s="86">
        <v>0</v>
      </c>
      <c r="D140" s="86"/>
      <c r="E140" s="86">
        <v>0</v>
      </c>
      <c r="F140" s="86"/>
    </row>
    <row r="141" spans="2:6" ht="12" customHeight="1">
      <c r="B141" s="7" t="s">
        <v>125</v>
      </c>
      <c r="C141" s="86">
        <v>0</v>
      </c>
      <c r="D141" s="86"/>
      <c r="E141" s="86">
        <v>472</v>
      </c>
      <c r="F141" s="86"/>
    </row>
    <row r="142" spans="2:6" ht="12" customHeight="1">
      <c r="B142" s="7" t="s">
        <v>126</v>
      </c>
      <c r="C142" s="86">
        <f>SUM(C143+C144+C145+C149+C150+C151+C152)</f>
        <v>-2140</v>
      </c>
      <c r="D142" s="86"/>
      <c r="E142" s="86">
        <f>SUM(E143+E144+E145+E149+E150+E151+E152)</f>
        <v>-3991</v>
      </c>
      <c r="F142" s="86"/>
    </row>
    <row r="143" spans="2:6" ht="22.5" customHeight="1">
      <c r="B143" s="7" t="s">
        <v>127</v>
      </c>
      <c r="C143" s="86">
        <v>0</v>
      </c>
      <c r="D143" s="86"/>
      <c r="E143" s="86">
        <v>0</v>
      </c>
      <c r="F143" s="86"/>
    </row>
    <row r="144" spans="2:6" ht="12" customHeight="1">
      <c r="B144" s="7" t="s">
        <v>128</v>
      </c>
      <c r="C144" s="86">
        <v>-1677</v>
      </c>
      <c r="D144" s="86"/>
      <c r="E144" s="86">
        <v>-3884</v>
      </c>
      <c r="F144" s="86"/>
    </row>
    <row r="145" spans="2:6" ht="22.5" customHeight="1">
      <c r="B145" s="7" t="s">
        <v>129</v>
      </c>
      <c r="C145" s="86">
        <f>SUM(C146:C148)</f>
        <v>-463</v>
      </c>
      <c r="D145" s="86"/>
      <c r="E145" s="86">
        <f>SUM(E146:E148)</f>
        <v>-103</v>
      </c>
      <c r="F145" s="86"/>
    </row>
    <row r="146" spans="2:6" ht="12" customHeight="1">
      <c r="B146" s="38" t="s">
        <v>130</v>
      </c>
      <c r="C146" s="86">
        <v>-463</v>
      </c>
      <c r="D146" s="86"/>
      <c r="E146" s="86">
        <v>-103</v>
      </c>
      <c r="F146" s="86"/>
    </row>
    <row r="147" spans="2:6" ht="12" customHeight="1">
      <c r="B147" s="7" t="s">
        <v>131</v>
      </c>
      <c r="C147" s="86">
        <v>0</v>
      </c>
      <c r="D147" s="86"/>
      <c r="E147" s="86">
        <v>0</v>
      </c>
      <c r="F147" s="86"/>
    </row>
    <row r="148" spans="2:6" ht="12" customHeight="1">
      <c r="B148" s="7" t="s">
        <v>132</v>
      </c>
      <c r="C148" s="86">
        <v>0</v>
      </c>
      <c r="D148" s="86"/>
      <c r="E148" s="86">
        <v>0</v>
      </c>
      <c r="F148" s="86"/>
    </row>
    <row r="149" spans="2:6" ht="12" customHeight="1">
      <c r="B149" s="7" t="s">
        <v>133</v>
      </c>
      <c r="C149" s="86">
        <v>0</v>
      </c>
      <c r="D149" s="86"/>
      <c r="E149" s="86">
        <v>0</v>
      </c>
      <c r="F149" s="86"/>
    </row>
    <row r="150" spans="2:6" ht="24">
      <c r="B150" s="7" t="s">
        <v>134</v>
      </c>
      <c r="C150" s="86">
        <v>0</v>
      </c>
      <c r="D150" s="86"/>
      <c r="E150" s="86">
        <v>0</v>
      </c>
      <c r="F150" s="86"/>
    </row>
    <row r="151" spans="2:6" ht="12" customHeight="1">
      <c r="B151" s="7" t="s">
        <v>135</v>
      </c>
      <c r="C151" s="86">
        <v>0</v>
      </c>
      <c r="D151" s="86"/>
      <c r="E151" s="86">
        <v>0</v>
      </c>
      <c r="F151" s="86"/>
    </row>
    <row r="152" spans="2:6" ht="12" customHeight="1">
      <c r="B152" s="7" t="s">
        <v>136</v>
      </c>
      <c r="C152" s="86">
        <v>0</v>
      </c>
      <c r="D152" s="86"/>
      <c r="E152" s="86">
        <v>-4</v>
      </c>
      <c r="F152" s="86"/>
    </row>
    <row r="153" spans="2:6" ht="12" customHeight="1">
      <c r="B153" s="7" t="s">
        <v>137</v>
      </c>
      <c r="C153" s="87">
        <f>SUM(C154+C162)</f>
        <v>-619</v>
      </c>
      <c r="D153" s="87"/>
      <c r="E153" s="87">
        <f>SUM(E154+E162)</f>
        <v>4769</v>
      </c>
      <c r="F153" s="87"/>
    </row>
    <row r="154" spans="2:6" ht="12" customHeight="1">
      <c r="B154" s="7" t="s">
        <v>138</v>
      </c>
      <c r="C154" s="86">
        <f>SUM(C155:C161)</f>
        <v>2700</v>
      </c>
      <c r="D154" s="86"/>
      <c r="E154" s="86">
        <f>SUM(E155:E161)</f>
        <v>7513</v>
      </c>
      <c r="F154" s="86"/>
    </row>
    <row r="155" spans="2:6" ht="12" customHeight="1">
      <c r="B155" s="7" t="s">
        <v>139</v>
      </c>
      <c r="C155" s="86">
        <v>0</v>
      </c>
      <c r="D155" s="86"/>
      <c r="E155" s="86">
        <v>2513</v>
      </c>
      <c r="F155" s="86"/>
    </row>
    <row r="156" spans="2:6" ht="24" customHeight="1">
      <c r="B156" s="7" t="s">
        <v>140</v>
      </c>
      <c r="C156" s="86">
        <v>0</v>
      </c>
      <c r="D156" s="86"/>
      <c r="E156" s="86">
        <v>0</v>
      </c>
      <c r="F156" s="86"/>
    </row>
    <row r="157" spans="2:6" ht="12" customHeight="1">
      <c r="B157" s="7" t="s">
        <v>141</v>
      </c>
      <c r="C157" s="86">
        <v>2683</v>
      </c>
      <c r="D157" s="86"/>
      <c r="E157" s="86">
        <v>5000</v>
      </c>
      <c r="F157" s="86"/>
    </row>
    <row r="158" spans="2:6" ht="24">
      <c r="B158" s="7" t="s">
        <v>142</v>
      </c>
      <c r="C158" s="86">
        <v>0</v>
      </c>
      <c r="D158" s="86"/>
      <c r="E158" s="86">
        <v>0</v>
      </c>
      <c r="F158" s="86"/>
    </row>
    <row r="159" spans="2:6" ht="12">
      <c r="B159" s="38" t="s">
        <v>143</v>
      </c>
      <c r="C159" s="86">
        <v>0</v>
      </c>
      <c r="D159" s="86"/>
      <c r="E159" s="86">
        <v>0</v>
      </c>
      <c r="F159" s="86"/>
    </row>
    <row r="160" spans="2:6" ht="12">
      <c r="B160" s="7" t="s">
        <v>144</v>
      </c>
      <c r="C160" s="86">
        <v>0</v>
      </c>
      <c r="D160" s="86"/>
      <c r="E160" s="86">
        <v>0</v>
      </c>
      <c r="F160" s="86"/>
    </row>
    <row r="161" spans="2:6" ht="12">
      <c r="B161" s="7" t="s">
        <v>145</v>
      </c>
      <c r="C161" s="86">
        <v>17</v>
      </c>
      <c r="D161" s="86"/>
      <c r="E161" s="86">
        <v>0</v>
      </c>
      <c r="F161" s="86"/>
    </row>
    <row r="162" spans="2:6" ht="12">
      <c r="B162" s="7" t="s">
        <v>146</v>
      </c>
      <c r="C162" s="86">
        <f>SUM(C163:C174)</f>
        <v>-3319</v>
      </c>
      <c r="D162" s="86"/>
      <c r="E162" s="86">
        <v>-2744</v>
      </c>
      <c r="F162" s="86"/>
    </row>
    <row r="163" spans="2:6" ht="12">
      <c r="B163" s="7" t="s">
        <v>147</v>
      </c>
      <c r="C163" s="86">
        <v>-1100</v>
      </c>
      <c r="D163" s="86"/>
      <c r="E163" s="86">
        <v>-554</v>
      </c>
      <c r="F163" s="86"/>
    </row>
    <row r="164" spans="2:6" ht="24">
      <c r="B164" s="7" t="s">
        <v>148</v>
      </c>
      <c r="C164" s="86">
        <v>0</v>
      </c>
      <c r="D164" s="86"/>
      <c r="E164" s="86">
        <v>0</v>
      </c>
      <c r="F164" s="86"/>
    </row>
    <row r="165" spans="2:6" ht="24" customHeight="1">
      <c r="B165" s="7" t="s">
        <v>149</v>
      </c>
      <c r="C165" s="86">
        <v>-1625</v>
      </c>
      <c r="D165" s="86"/>
      <c r="E165" s="86">
        <v>-1653</v>
      </c>
      <c r="F165" s="86"/>
    </row>
    <row r="166" spans="2:6" ht="24">
      <c r="B166" s="7" t="s">
        <v>150</v>
      </c>
      <c r="C166" s="86">
        <v>0</v>
      </c>
      <c r="D166" s="86"/>
      <c r="E166" s="86">
        <v>0</v>
      </c>
      <c r="F166" s="86"/>
    </row>
    <row r="167" spans="2:6" ht="12">
      <c r="B167" s="7" t="s">
        <v>151</v>
      </c>
      <c r="C167" s="86">
        <v>0</v>
      </c>
      <c r="D167" s="86"/>
      <c r="E167" s="86">
        <v>0</v>
      </c>
      <c r="F167" s="86"/>
    </row>
    <row r="168" spans="2:6" ht="12">
      <c r="B168" s="7" t="s">
        <v>152</v>
      </c>
      <c r="C168" s="86">
        <v>0</v>
      </c>
      <c r="D168" s="86"/>
      <c r="E168" s="86">
        <v>0</v>
      </c>
      <c r="F168" s="86"/>
    </row>
    <row r="169" spans="2:6" s="31" customFormat="1" ht="12" customHeight="1">
      <c r="B169" s="7" t="s">
        <v>153</v>
      </c>
      <c r="C169" s="86">
        <v>0</v>
      </c>
      <c r="D169" s="86"/>
      <c r="E169" s="86">
        <v>0</v>
      </c>
      <c r="F169" s="86"/>
    </row>
    <row r="170" spans="2:6" ht="12" customHeight="1">
      <c r="B170" s="7" t="s">
        <v>154</v>
      </c>
      <c r="C170" s="86">
        <v>0</v>
      </c>
      <c r="D170" s="86"/>
      <c r="E170" s="86">
        <v>0</v>
      </c>
      <c r="F170" s="86"/>
    </row>
    <row r="171" spans="2:6" ht="12" customHeight="1">
      <c r="B171" s="7" t="s">
        <v>155</v>
      </c>
      <c r="C171" s="86">
        <v>0</v>
      </c>
      <c r="D171" s="86"/>
      <c r="E171" s="86">
        <v>0</v>
      </c>
      <c r="F171" s="86"/>
    </row>
    <row r="172" spans="2:6" ht="24.75" customHeight="1">
      <c r="B172" s="7" t="s">
        <v>156</v>
      </c>
      <c r="C172" s="86">
        <v>0</v>
      </c>
      <c r="D172" s="86"/>
      <c r="E172" s="86">
        <v>0</v>
      </c>
      <c r="F172" s="86"/>
    </row>
    <row r="173" spans="2:6" ht="12">
      <c r="B173" s="7" t="s">
        <v>157</v>
      </c>
      <c r="C173" s="86">
        <v>-594</v>
      </c>
      <c r="D173" s="86"/>
      <c r="E173" s="86">
        <v>-522</v>
      </c>
      <c r="F173" s="86"/>
    </row>
    <row r="174" spans="2:6" ht="12">
      <c r="B174" s="7" t="s">
        <v>158</v>
      </c>
      <c r="C174" s="86">
        <v>0</v>
      </c>
      <c r="D174" s="86"/>
      <c r="E174" s="86">
        <v>-15</v>
      </c>
      <c r="F174" s="86"/>
    </row>
    <row r="175" spans="2:6" ht="12">
      <c r="B175" s="7" t="s">
        <v>159</v>
      </c>
      <c r="C175" s="87">
        <f>SUM(+C113+C129+C153)</f>
        <v>-573</v>
      </c>
      <c r="D175" s="87"/>
      <c r="E175" s="87">
        <f>SUM(+E113+E129+E153)</f>
        <v>-485</v>
      </c>
      <c r="F175" s="87"/>
    </row>
    <row r="176" spans="2:6" ht="12">
      <c r="B176" s="7" t="s">
        <v>160</v>
      </c>
      <c r="C176" s="87">
        <f>SUM(C179-C178)</f>
        <v>-573</v>
      </c>
      <c r="D176" s="87"/>
      <c r="E176" s="87">
        <f>SUM(E179-E178)</f>
        <v>-485</v>
      </c>
      <c r="F176" s="87"/>
    </row>
    <row r="177" spans="2:6" ht="24">
      <c r="B177" s="7" t="s">
        <v>161</v>
      </c>
      <c r="C177" s="87"/>
      <c r="D177" s="87"/>
      <c r="E177" s="87"/>
      <c r="F177" s="87"/>
    </row>
    <row r="178" spans="2:6" s="31" customFormat="1" ht="12">
      <c r="B178" s="7" t="s">
        <v>162</v>
      </c>
      <c r="C178" s="87">
        <v>1559</v>
      </c>
      <c r="D178" s="87"/>
      <c r="E178" s="87">
        <v>1175</v>
      </c>
      <c r="F178" s="87"/>
    </row>
    <row r="179" spans="2:6" ht="11.25" customHeight="1">
      <c r="B179" s="7" t="s">
        <v>163</v>
      </c>
      <c r="C179" s="87">
        <v>986</v>
      </c>
      <c r="D179" s="87"/>
      <c r="E179" s="87">
        <v>690</v>
      </c>
      <c r="F179" s="87"/>
    </row>
    <row r="180" spans="2:6" ht="12.75" customHeight="1">
      <c r="B180" s="13"/>
      <c r="C180" s="55"/>
      <c r="D180" s="48"/>
      <c r="E180" s="55"/>
      <c r="F180" s="48"/>
    </row>
    <row r="181" spans="2:6" ht="56.25" customHeight="1">
      <c r="B181" s="22" t="s">
        <v>164</v>
      </c>
      <c r="C181" s="75" t="s">
        <v>194</v>
      </c>
      <c r="D181" s="75" t="s">
        <v>195</v>
      </c>
      <c r="E181" s="75" t="s">
        <v>196</v>
      </c>
      <c r="F181" s="75" t="s">
        <v>197</v>
      </c>
    </row>
    <row r="182" spans="2:6" ht="12">
      <c r="B182" s="7" t="s">
        <v>165</v>
      </c>
      <c r="C182" s="87">
        <v>14332</v>
      </c>
      <c r="D182" s="87">
        <v>14858</v>
      </c>
      <c r="E182" s="87">
        <v>13561</v>
      </c>
      <c r="F182" s="87">
        <v>13256</v>
      </c>
    </row>
    <row r="183" spans="2:6" ht="12">
      <c r="B183" s="7" t="s">
        <v>166</v>
      </c>
      <c r="C183" s="87">
        <f>C182</f>
        <v>14332</v>
      </c>
      <c r="D183" s="87">
        <f>D182</f>
        <v>14858</v>
      </c>
      <c r="E183" s="87">
        <f>E182</f>
        <v>13561</v>
      </c>
      <c r="F183" s="87">
        <f>F182</f>
        <v>13256</v>
      </c>
    </row>
    <row r="184" spans="2:6" ht="12">
      <c r="B184" s="7" t="s">
        <v>167</v>
      </c>
      <c r="C184" s="86">
        <v>9872</v>
      </c>
      <c r="D184" s="86">
        <v>9116</v>
      </c>
      <c r="E184" s="86"/>
      <c r="F184" s="86"/>
    </row>
    <row r="185" spans="2:6" ht="12">
      <c r="B185" s="7" t="s">
        <v>168</v>
      </c>
      <c r="C185" s="86"/>
      <c r="D185" s="86">
        <v>1053</v>
      </c>
      <c r="E185" s="86">
        <v>8904</v>
      </c>
      <c r="F185" s="86">
        <v>8655</v>
      </c>
    </row>
    <row r="186" spans="2:6" ht="12">
      <c r="B186" s="7" t="s">
        <v>169</v>
      </c>
      <c r="C186" s="86"/>
      <c r="D186" s="86"/>
      <c r="E186" s="86"/>
      <c r="F186" s="86"/>
    </row>
    <row r="187" spans="2:6" ht="12">
      <c r="B187" s="7" t="s">
        <v>170</v>
      </c>
      <c r="C187" s="87">
        <v>0</v>
      </c>
      <c r="D187" s="87">
        <v>0</v>
      </c>
      <c r="E187" s="87">
        <v>0</v>
      </c>
      <c r="F187" s="87">
        <v>0</v>
      </c>
    </row>
    <row r="188" spans="2:6" ht="12">
      <c r="B188" s="7" t="s">
        <v>178</v>
      </c>
      <c r="C188" s="86"/>
      <c r="D188" s="86"/>
      <c r="E188" s="86"/>
      <c r="F188" s="86"/>
    </row>
    <row r="189" spans="2:6" ht="12">
      <c r="B189" s="7" t="s">
        <v>178</v>
      </c>
      <c r="C189" s="86"/>
      <c r="D189" s="86"/>
      <c r="E189" s="86"/>
      <c r="F189" s="86"/>
    </row>
    <row r="190" spans="2:6" ht="12">
      <c r="B190" s="7" t="s">
        <v>171</v>
      </c>
      <c r="C190" s="86"/>
      <c r="D190" s="86"/>
      <c r="E190" s="86"/>
      <c r="F190" s="86"/>
    </row>
    <row r="191" spans="2:6" ht="12">
      <c r="B191" s="7" t="s">
        <v>171</v>
      </c>
      <c r="C191" s="86"/>
      <c r="D191" s="86"/>
      <c r="E191" s="86"/>
      <c r="F191" s="86"/>
    </row>
    <row r="192" spans="2:6" ht="12">
      <c r="B192" s="7" t="s">
        <v>172</v>
      </c>
      <c r="C192" s="87">
        <f>C183+C187</f>
        <v>14332</v>
      </c>
      <c r="D192" s="87">
        <f>D183+D187</f>
        <v>14858</v>
      </c>
      <c r="E192" s="87">
        <f>E183+E187</f>
        <v>13561</v>
      </c>
      <c r="F192" s="87">
        <f>F183+F187</f>
        <v>13256</v>
      </c>
    </row>
    <row r="193" spans="2:6" ht="12">
      <c r="B193" s="16"/>
      <c r="C193" s="55"/>
      <c r="D193" s="62"/>
      <c r="E193" s="55"/>
      <c r="F193" s="62"/>
    </row>
    <row r="194" spans="2:6" s="3" customFormat="1" ht="12.75">
      <c r="B194" s="95" t="s">
        <v>173</v>
      </c>
      <c r="C194" s="77"/>
      <c r="D194" s="102" t="s">
        <v>174</v>
      </c>
      <c r="E194" s="102"/>
      <c r="F194" s="102"/>
    </row>
    <row r="195" spans="2:6" s="3" customFormat="1" ht="12.75">
      <c r="B195" s="96" t="s">
        <v>175</v>
      </c>
      <c r="C195" s="78"/>
      <c r="D195" s="103" t="s">
        <v>176</v>
      </c>
      <c r="E195" s="103"/>
      <c r="F195" s="103"/>
    </row>
    <row r="196" spans="2:6" s="3" customFormat="1" ht="12.75">
      <c r="B196" s="8"/>
      <c r="C196" s="93"/>
      <c r="D196" s="58"/>
      <c r="E196" s="59"/>
      <c r="F196" s="42"/>
    </row>
    <row r="197" spans="2:6" s="3" customFormat="1" ht="12.75">
      <c r="B197" s="68" t="s">
        <v>181</v>
      </c>
      <c r="C197" s="68"/>
      <c r="D197" s="97" t="s">
        <v>182</v>
      </c>
      <c r="E197" s="97"/>
      <c r="F197" s="97"/>
    </row>
    <row r="198" spans="2:6" s="3" customFormat="1" ht="12.75">
      <c r="B198" s="67" t="s">
        <v>179</v>
      </c>
      <c r="C198" s="67"/>
      <c r="D198" s="99"/>
      <c r="E198" s="101"/>
      <c r="F198" s="69"/>
    </row>
    <row r="199" spans="2:6" s="3" customFormat="1" ht="12.75">
      <c r="B199" s="67"/>
      <c r="C199" s="93"/>
      <c r="D199" s="98"/>
      <c r="E199" s="97"/>
      <c r="F199" s="69"/>
    </row>
    <row r="200" spans="2:6" s="3" customFormat="1" ht="12.75">
      <c r="B200" s="94"/>
      <c r="C200" s="93"/>
      <c r="D200" s="98"/>
      <c r="E200" s="97"/>
      <c r="F200" s="69"/>
    </row>
    <row r="201" spans="2:6" s="3" customFormat="1" ht="12.75">
      <c r="B201" s="67" t="s">
        <v>180</v>
      </c>
      <c r="C201" s="67"/>
      <c r="D201" s="99" t="s">
        <v>183</v>
      </c>
      <c r="E201" s="99"/>
      <c r="F201" s="99"/>
    </row>
    <row r="202" spans="2:6" s="41" customFormat="1" ht="12.75">
      <c r="B202" s="79" t="s">
        <v>202</v>
      </c>
      <c r="C202" s="79"/>
      <c r="D202" s="100" t="s">
        <v>203</v>
      </c>
      <c r="E202" s="100"/>
      <c r="F202" s="100"/>
    </row>
    <row r="203" spans="2:6" ht="12">
      <c r="B203" s="16"/>
      <c r="C203" s="55"/>
      <c r="D203" s="51"/>
      <c r="E203" s="55"/>
      <c r="F203" s="51"/>
    </row>
    <row r="204" spans="2:6" s="64" customFormat="1" ht="12">
      <c r="B204" s="65"/>
      <c r="C204" s="66"/>
      <c r="D204" s="66"/>
      <c r="E204" s="66"/>
      <c r="F204" s="66"/>
    </row>
    <row r="205" spans="2:6" s="64" customFormat="1" ht="12">
      <c r="B205" s="63"/>
      <c r="C205" s="51"/>
      <c r="D205" s="51"/>
      <c r="E205" s="51"/>
      <c r="F205" s="51"/>
    </row>
    <row r="206" spans="2:6" s="64" customFormat="1" ht="12">
      <c r="B206" s="63"/>
      <c r="C206" s="51"/>
      <c r="D206" s="51"/>
      <c r="E206" s="51"/>
      <c r="F206" s="51"/>
    </row>
    <row r="207" spans="2:6" s="64" customFormat="1" ht="12">
      <c r="B207" s="63"/>
      <c r="C207" s="51"/>
      <c r="D207" s="51"/>
      <c r="E207" s="51"/>
      <c r="F207" s="51"/>
    </row>
    <row r="208" spans="2:6" ht="12">
      <c r="B208" s="16"/>
      <c r="C208" s="55"/>
      <c r="D208" s="51"/>
      <c r="E208" s="55"/>
      <c r="F208" s="51"/>
    </row>
    <row r="209" spans="2:6" ht="12">
      <c r="B209" s="16"/>
      <c r="C209" s="55"/>
      <c r="D209" s="51"/>
      <c r="E209" s="55"/>
      <c r="F209" s="51"/>
    </row>
    <row r="210" spans="2:6" ht="12">
      <c r="B210" s="16"/>
      <c r="C210" s="55"/>
      <c r="D210" s="51"/>
      <c r="E210" s="55"/>
      <c r="F210" s="51"/>
    </row>
    <row r="211" spans="2:6" ht="12">
      <c r="B211" s="16"/>
      <c r="C211" s="55"/>
      <c r="D211" s="51"/>
      <c r="E211" s="55"/>
      <c r="F211" s="51"/>
    </row>
    <row r="212" spans="2:6" s="3" customFormat="1" ht="12.75">
      <c r="B212" s="17"/>
      <c r="C212" s="58"/>
      <c r="D212" s="52"/>
      <c r="E212" s="43"/>
      <c r="F212" s="43"/>
    </row>
    <row r="213" spans="2:6" s="3" customFormat="1" ht="12.75">
      <c r="B213" s="8"/>
      <c r="C213" s="58"/>
      <c r="D213" s="53"/>
      <c r="E213" s="42"/>
      <c r="F213" s="42"/>
    </row>
    <row r="214" spans="2:6" s="3" customFormat="1" ht="12.75">
      <c r="B214" s="8"/>
      <c r="C214" s="58"/>
      <c r="D214" s="59"/>
      <c r="E214" s="42"/>
      <c r="F214" s="42"/>
    </row>
    <row r="215" spans="2:6" s="3" customFormat="1" ht="12.75">
      <c r="B215" s="8"/>
      <c r="C215" s="58"/>
      <c r="D215" s="59"/>
      <c r="E215" s="42"/>
      <c r="F215" s="42"/>
    </row>
    <row r="216" spans="2:6" s="3" customFormat="1" ht="12.75">
      <c r="B216" s="8"/>
      <c r="C216" s="58"/>
      <c r="D216" s="59"/>
      <c r="E216" s="42"/>
      <c r="F216" s="42"/>
    </row>
    <row r="217" spans="2:6" s="3" customFormat="1" ht="12.75">
      <c r="B217" s="8"/>
      <c r="C217" s="58"/>
      <c r="D217" s="59"/>
      <c r="E217" s="42"/>
      <c r="F217" s="42"/>
    </row>
    <row r="218" spans="2:6" s="3" customFormat="1" ht="12.75">
      <c r="B218" s="17"/>
      <c r="C218" s="58"/>
      <c r="D218" s="60"/>
      <c r="E218" s="42"/>
      <c r="F218" s="42"/>
    </row>
    <row r="219" spans="2:6" ht="12">
      <c r="B219" s="16"/>
      <c r="C219" s="55"/>
      <c r="D219" s="51"/>
      <c r="E219" s="55"/>
      <c r="F219" s="51"/>
    </row>
  </sheetData>
  <sheetProtection password="C71E"/>
  <mergeCells count="2">
    <mergeCell ref="D194:F194"/>
    <mergeCell ref="D195:F195"/>
  </mergeCells>
  <printOptions horizontalCentered="1"/>
  <pageMargins left="0.4724409448818898" right="0.4724409448818898" top="0.4330708661417323" bottom="0.7086614173228347" header="0.2362204724409449" footer="0.11811023622047245"/>
  <pageSetup fitToHeight="4" horizontalDpi="300" verticalDpi="300" orientation="portrait" paperSize="9" scale="93" r:id="rId1"/>
  <headerFooter alignWithMargins="0">
    <oddHeader>&amp;LMORLINY SA&amp;CSA-Q I /00</oddHeader>
    <oddFooter>&amp;C&amp;"Times New Roman CE,Normalny\Komisja Papierów Wartościowych i Giełd&amp;R&amp;P</oddFooter>
  </headerFooter>
  <rowBreaks count="3" manualBreakCount="3">
    <brk id="59" max="5" man="1"/>
    <brk id="128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MORLINY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Klusiewicz</cp:lastModifiedBy>
  <cp:lastPrinted>2000-05-04T11:23:38Z</cp:lastPrinted>
  <dcterms:created xsi:type="dcterms:W3CDTF">2000-02-04T12:51:01Z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