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65521" windowWidth="7395" windowHeight="8730" tabRatio="599" activeTab="0"/>
  </bookViews>
  <sheets>
    <sheet name="RAP1" sheetId="1" r:id="rId1"/>
  </sheets>
  <definedNames/>
  <calcPr fullCalcOnLoad="1"/>
</workbook>
</file>

<file path=xl/sharedStrings.xml><?xml version="1.0" encoding="utf-8"?>
<sst xmlns="http://schemas.openxmlformats.org/spreadsheetml/2006/main" count="221" uniqueCount="178">
  <si>
    <t>Formularz</t>
  </si>
  <si>
    <t xml:space="preserve">             (kwartał/rok)</t>
  </si>
  <si>
    <t xml:space="preserve">        (dla emitentów papierów wartościowych o działalności wytwórczej, budowlanej, handlowej lub usługowej)</t>
  </si>
  <si>
    <t xml:space="preserve"> Zgodnie z § 46 ust. 1 pkt 2 Rozporządzenia Rady Ministrów z dnia 22 grudnia 1998r. - Dz.U. Nr 163, poz. 1160</t>
  </si>
  <si>
    <t xml:space="preserve">Zarząd Spółki Prochem S.A. </t>
  </si>
  <si>
    <t>(data przekazania)</t>
  </si>
  <si>
    <t>w tys. zł</t>
  </si>
  <si>
    <t>w tys. EURO</t>
  </si>
  <si>
    <t xml:space="preserve">WYBRANE DANE FINANSOWE                                                                (rok bieżący)             </t>
  </si>
  <si>
    <t>I. Przychody netto ze sprzedaży produktów, towarów i materiałów</t>
  </si>
  <si>
    <t>II. Zysk (strata) na działalności operacyjnej</t>
  </si>
  <si>
    <t>III. Zysk (strata) brutto</t>
  </si>
  <si>
    <t>IV. Zysk (strata) netto</t>
  </si>
  <si>
    <t>V. Aktywa (stan na 31.12)</t>
  </si>
  <si>
    <t>VI. Kapitał własny (stan na 31.12)</t>
  </si>
  <si>
    <t>VII. Liczba akcji (stan na 31.12)</t>
  </si>
  <si>
    <t xml:space="preserve">VIII. Wartość księgowa na jedną akcję (w zł) (stan na 31.12) </t>
  </si>
  <si>
    <r>
      <t xml:space="preserve">BILANS                                                                                                                             </t>
    </r>
    <r>
      <rPr>
        <b/>
        <sz val="9"/>
        <rFont val="Times New Roman CE"/>
        <family val="1"/>
      </rPr>
      <t>w tys. zł</t>
    </r>
  </si>
  <si>
    <t>A k t y w a</t>
  </si>
  <si>
    <t>I. Majątek trwały</t>
  </si>
  <si>
    <t xml:space="preserve">      1. Wartości niematerialne i prawne</t>
  </si>
  <si>
    <t xml:space="preserve">      2. Rzeczowy majątek trwały</t>
  </si>
  <si>
    <t xml:space="preserve">      3. Finansowy majątek trwały</t>
  </si>
  <si>
    <t xml:space="preserve">      4. Należności długoterminowe</t>
  </si>
  <si>
    <t>II. Majątek obrotowy</t>
  </si>
  <si>
    <t xml:space="preserve">      1. Zapasy</t>
  </si>
  <si>
    <t xml:space="preserve">      2. Należności krótkoterminowe</t>
  </si>
  <si>
    <t xml:space="preserve">      3. Akcje (udziały) własne do zbycia</t>
  </si>
  <si>
    <t xml:space="preserve">      4. Papiery wartościowe przeznaczone do obrotu</t>
  </si>
  <si>
    <t xml:space="preserve">      5. Środki pieniężne</t>
  </si>
  <si>
    <t>III. Rozliczenia międzyokresowe</t>
  </si>
  <si>
    <t xml:space="preserve">      1. Z tytułu odroczonego podatku dochodowego</t>
  </si>
  <si>
    <t xml:space="preserve">      2. Pozostałe rozliczenia międzyokresowe</t>
  </si>
  <si>
    <t>A k t y w a  r a z e m</t>
  </si>
  <si>
    <t>P a s y w a</t>
  </si>
  <si>
    <t>I. Kapitał własny</t>
  </si>
  <si>
    <t xml:space="preserve">      1. Kapitał akcyjny</t>
  </si>
  <si>
    <t xml:space="preserve">      2. Należne wpłaty na poczet kapitału akcyjnego                                                                                                                       (wielkość ujemna)</t>
  </si>
  <si>
    <t xml:space="preserve">      3. Kapitał zapasowy</t>
  </si>
  <si>
    <t xml:space="preserve">      4. Kapitał rezerwowy z aktualizacji wyceny</t>
  </si>
  <si>
    <t xml:space="preserve">      5. Pozostałe kapitały rezerwowe</t>
  </si>
  <si>
    <t xml:space="preserve">      6. Różnice kursowe z przeliczenia oddziałów (zakładów)  zagranicznych</t>
  </si>
  <si>
    <t xml:space="preserve">      7. Niepodzielony zysk lub niepokryta strata z lat ubiegłych</t>
  </si>
  <si>
    <t xml:space="preserve">      8. Zysk (strata) netto</t>
  </si>
  <si>
    <t>IV. Rezerwy</t>
  </si>
  <si>
    <t xml:space="preserve">      1. Rezerwy na podatek dochodowy</t>
  </si>
  <si>
    <t xml:space="preserve">      2. Pozostałe rezerwy</t>
  </si>
  <si>
    <t>V. Zobowiązania</t>
  </si>
  <si>
    <t xml:space="preserve">      1. Zobowiązania długoterminowe</t>
  </si>
  <si>
    <t xml:space="preserve">      2. Zobowiązania krótkoterminowe</t>
  </si>
  <si>
    <t>VI. Rozliczenia międzyokresowe i przychody przyszłych okresów</t>
  </si>
  <si>
    <t>P a s y w a  r a z e m</t>
  </si>
  <si>
    <t xml:space="preserve">      1. Przychody netto ze sprzedaży produktów</t>
  </si>
  <si>
    <t xml:space="preserve">      2. Przychody netto ze sprzedaży towarów i materiałów</t>
  </si>
  <si>
    <t>II. Koszty sprzedanych produktów, towarów i materiałów</t>
  </si>
  <si>
    <t xml:space="preserve">      1. Koszt wytworzenia sprzedanych produktów</t>
  </si>
  <si>
    <t xml:space="preserve">      2. Wartość sprzedanych towarów i materiałów</t>
  </si>
  <si>
    <t>III. Zysk (strata) brutto na sprzedaży (I-II)</t>
  </si>
  <si>
    <t>IV. Koszty sprzedaży</t>
  </si>
  <si>
    <t>V. Koszty ogólnego zarządu</t>
  </si>
  <si>
    <t>VI. Zysk (strata) na sprzedaży (III-IV-V)</t>
  </si>
  <si>
    <t>VII. Pozostałe przychody operacyjne</t>
  </si>
  <si>
    <t>VIII. Pozostałe koszty operacyjne</t>
  </si>
  <si>
    <t>IX. Zysk (strata) na działalności operacyjnej (VI+VII-VIII)</t>
  </si>
  <si>
    <t>X. Przychody z akcji i udziałów w innych jednostkach</t>
  </si>
  <si>
    <t>XI. Przychody z pozostałego finansowego majątku trwałego</t>
  </si>
  <si>
    <t>XII. Pozostałe przychody finansowe</t>
  </si>
  <si>
    <t>XIII. Koszty finansowe</t>
  </si>
  <si>
    <t>XIV. Zysk (strata) na działalności gospodarczej (IX+X+XI+XII-XIII)</t>
  </si>
  <si>
    <t>XV. Wynik zdarzeń nadzwyczajnych (XV.1. - XV.2.)</t>
  </si>
  <si>
    <t xml:space="preserve">      1. Zyski nadzwyczajne</t>
  </si>
  <si>
    <t xml:space="preserve">      2. Straty nadzwyczajne</t>
  </si>
  <si>
    <t>XVI. Zysk (strata) brutto</t>
  </si>
  <si>
    <t>XVII. Podatek dochodowy</t>
  </si>
  <si>
    <t>XVIII. Pozostałe obowiązkowe zmniejszenia zysku (zwiększenia straty)</t>
  </si>
  <si>
    <t>XIX. Zysk (strata) netto</t>
  </si>
  <si>
    <t>Zysk (strata) netto (za 12 miesięcy)</t>
  </si>
  <si>
    <t xml:space="preserve">Średnia ważona liczba akcji zwykłych </t>
  </si>
  <si>
    <t>Zysk (strata) na jedną akcję zwykłą (w zł)</t>
  </si>
  <si>
    <t xml:space="preserve">A. Przepływy pieniężne netto z działalności operacyjnej (I+/-II) - metoda pośrednia </t>
  </si>
  <si>
    <t>I. Zysk (strata) netto</t>
  </si>
  <si>
    <t>II. Korekty razem</t>
  </si>
  <si>
    <t xml:space="preserve">      1. Amortyzacja</t>
  </si>
  <si>
    <t xml:space="preserve">      2. (Zyski) straty z tytułu różnic kursowych</t>
  </si>
  <si>
    <t xml:space="preserve">      3. Odsetki i dywidendy</t>
  </si>
  <si>
    <t xml:space="preserve">     4. (Zysk) strata z tytułu działalności inwestycyjnej</t>
  </si>
  <si>
    <t xml:space="preserve">      5. Zmiana stanu pozostałych rezerw</t>
  </si>
  <si>
    <t xml:space="preserve">      6. Podatek dochodowy (wykazany w rachunku zysków i strat)</t>
  </si>
  <si>
    <t xml:space="preserve">      7. Podatek dochodowy zapłacony</t>
  </si>
  <si>
    <t xml:space="preserve">      8. Zmiana stanu zapasów</t>
  </si>
  <si>
    <t xml:space="preserve">      9. Zmiana stanu należności</t>
  </si>
  <si>
    <t xml:space="preserve">     10. Zmiana stanu zobowiązań krótkoterminowych (z wyjątkiem pożyczek i  kredytów)</t>
  </si>
  <si>
    <t xml:space="preserve">     11. Zmiana stanu rozliczeń międzyokresowych</t>
  </si>
  <si>
    <t xml:space="preserve">     12. Zmiana stanu przychodów przyszłych okresów</t>
  </si>
  <si>
    <t xml:space="preserve">     13. Pozostałe korekty</t>
  </si>
  <si>
    <t>B. Przepływy pieniężne netto z działalności inwestycyjnej (I-II)</t>
  </si>
  <si>
    <t>I. Wpływy z działalności inwestycyjnej</t>
  </si>
  <si>
    <t xml:space="preserve">      1. Sprzedaż składników wartości niematerialnych i prawnych</t>
  </si>
  <si>
    <t xml:space="preserve">      2. Sprzedaż składników rzeczowego majątku trwałego</t>
  </si>
  <si>
    <t xml:space="preserve">      3. Sprzedaż składników finansowego majątku trwałego, w tym:</t>
  </si>
  <si>
    <t xml:space="preserve">       - w jednostkach zależnych</t>
  </si>
  <si>
    <t xml:space="preserve">       - w jednostkach stowarzyszonych</t>
  </si>
  <si>
    <t xml:space="preserve">       - w jednostce dominującej</t>
  </si>
  <si>
    <t xml:space="preserve">      4. Sprzedaż papierów wartościowych przeznaczonych do obrotu</t>
  </si>
  <si>
    <t xml:space="preserve">      5. Spłata udzielonych pożyczek długoterminowych</t>
  </si>
  <si>
    <t xml:space="preserve">      6. Otrzymane dywidendy</t>
  </si>
  <si>
    <t xml:space="preserve">      7. Otrzymane odsetki</t>
  </si>
  <si>
    <t xml:space="preserve">      8 . Pozostałe wpływy</t>
  </si>
  <si>
    <t>II. Wydatki z tytułu działalności inwestycyjnej</t>
  </si>
  <si>
    <t xml:space="preserve">      1. Nabycie składników wartości niematerialnych i prawnych</t>
  </si>
  <si>
    <t xml:space="preserve">      2. Nabycie składników rzeczowego majątku trwałego</t>
  </si>
  <si>
    <t xml:space="preserve">      3. Nabycie składników finansowego majątku trwałego, w tym:</t>
  </si>
  <si>
    <t xml:space="preserve">      - w jednostkach zależnych</t>
  </si>
  <si>
    <t xml:space="preserve">      - w jednostkach stowarzyszonych</t>
  </si>
  <si>
    <t xml:space="preserve">      - w jednostce dominującej</t>
  </si>
  <si>
    <t xml:space="preserve">      4. Nabycie akcji (udziałów) własnych</t>
  </si>
  <si>
    <t xml:space="preserve">      5. Nabycie papierów wartościowych przeznaczonych do obrotu</t>
  </si>
  <si>
    <t xml:space="preserve">      6. Udzielone pożyczki długoterminowe</t>
  </si>
  <si>
    <t xml:space="preserve">      7. Pozostałe wydatki</t>
  </si>
  <si>
    <t>C. Przepływy pieniężne netto z działalności finansowej (I-II)</t>
  </si>
  <si>
    <t>I. Wpływy z działalności finansowej</t>
  </si>
  <si>
    <t xml:space="preserve">      1. Zaciągnięcie długoterminowych kredytów i pożyczek</t>
  </si>
  <si>
    <t xml:space="preserve">      2. Emisja obligacji lub innych długoterminowych dłużnych papierów wartościowych</t>
  </si>
  <si>
    <t xml:space="preserve">      3. Zaciągnięcie krótkoterminowych kredytów i pożyczek </t>
  </si>
  <si>
    <t xml:space="preserve">      4. Emisja obligacji lub innych krótkoterminowych dłużnych papierów wartościowych</t>
  </si>
  <si>
    <t xml:space="preserve">      5. Wpływy z emisji akcji (udziałów) własnych </t>
  </si>
  <si>
    <t xml:space="preserve">      6. Dopłaty do kapitału</t>
  </si>
  <si>
    <t xml:space="preserve">      7. Pozostałe wpływy</t>
  </si>
  <si>
    <t>II. Wydatki z tytułu działalności finansowej</t>
  </si>
  <si>
    <t xml:space="preserve">      1. Spłata długoterminowych kredytów i pożyczek </t>
  </si>
  <si>
    <t xml:space="preserve">      2. Wykup obligacji lub innych długoterminowych dłużnych papierów wartościowych</t>
  </si>
  <si>
    <t xml:space="preserve">      3. Spłata krótkoterminowych kredytów bankowych i pożyczek</t>
  </si>
  <si>
    <t xml:space="preserve">      4. Wykup obligacji lub innych krótkoterminowych dłużnych papierów wartościowych</t>
  </si>
  <si>
    <t xml:space="preserve">      5. Koszty emisji akcji własnych</t>
  </si>
  <si>
    <t xml:space="preserve">      6. Umorzenie akcji (udziałów) własnych</t>
  </si>
  <si>
    <t xml:space="preserve">      7. Płatności dywidend i innych wypłat na rzecz właścicieli</t>
  </si>
  <si>
    <t xml:space="preserve">      8. Wypłaty z zysku dla osób zarządzających i nadzorujących</t>
  </si>
  <si>
    <t xml:space="preserve">      9. Wydatki na cele społecznie-użyteczne</t>
  </si>
  <si>
    <t xml:space="preserve">      10. Płatności zobowiązań z tytułu umów leasingu finansowego</t>
  </si>
  <si>
    <t xml:space="preserve">      11. Zapłacone odsetki</t>
  </si>
  <si>
    <t xml:space="preserve">      12. Pozostałe wydatki</t>
  </si>
  <si>
    <t>D. Przepływy pieniężne netto, razem (A+/-B+/-C)</t>
  </si>
  <si>
    <t>E. Bilansowa zmiana stanu środków pieniężnych</t>
  </si>
  <si>
    <t xml:space="preserve">    - w  tym zmiana stanu środków pieniężnych z tytułu różnic kursowych od walut obcych</t>
  </si>
  <si>
    <t>F. Środki pieniężne na początek okresu</t>
  </si>
  <si>
    <t>G. Środki pieniężne na koniec okresu (F+/- D)</t>
  </si>
  <si>
    <t xml:space="preserve">ZOBOWIĄZANIA POZABILANSOWE  </t>
  </si>
  <si>
    <t>Zobowiązania pozabilansowe</t>
  </si>
  <si>
    <t>a) łączna wartość udzielonych gwarancji i poręczeń, w tym:</t>
  </si>
  <si>
    <t xml:space="preserve">    - na rzecz jednostek zależnych</t>
  </si>
  <si>
    <t xml:space="preserve">    - na rzecz jednostek stowarzyszonych</t>
  </si>
  <si>
    <t xml:space="preserve">    - na rzecz jednostki dominującej</t>
  </si>
  <si>
    <t>b) pozostałe zobowiązania pozabilansowe (z tytułu)</t>
  </si>
  <si>
    <t xml:space="preserve">   -</t>
  </si>
  <si>
    <t>Zobowiązania pozabilansowe, razem</t>
  </si>
  <si>
    <t xml:space="preserve">Podpis osoby odpowiedzialnej </t>
  </si>
  <si>
    <t>za prowadzenie rachunkowości Spółki</t>
  </si>
  <si>
    <t xml:space="preserve">Podpis  osoby  </t>
  </si>
  <si>
    <t>reprezentującej  Spółkę</t>
  </si>
  <si>
    <t>SA-Q4/99</t>
  </si>
  <si>
    <t>podaje do wiadomości raport kwartalny za    IV   kwartał 1999 roku</t>
  </si>
  <si>
    <t>dnia 4 lutego 2000 r.</t>
  </si>
  <si>
    <t>IV kwartał            okres od 1.10.99  do31.12.99</t>
  </si>
  <si>
    <t>4 kwartały            narastająco              okres od 1.01.99  do 31.12.99</t>
  </si>
  <si>
    <t xml:space="preserve">stan na            31.12.98      koniec kwartału           (rok poprzedni)              </t>
  </si>
  <si>
    <t xml:space="preserve">stan na           30.09.98       koniec poprz.                   kwartału                    (rok poprzedni)                           </t>
  </si>
  <si>
    <t xml:space="preserve">stan na            31.12.99      koniec kwartału           (rok bieżący)              </t>
  </si>
  <si>
    <t xml:space="preserve">stan na           30.09.99       koniec poprz.                   kwartału                    (rok bieżący)                           </t>
  </si>
  <si>
    <t xml:space="preserve">IV kwartał          (rok poprzedni)                         okres od 1.10.98.                    do 31.12.98                              </t>
  </si>
  <si>
    <t xml:space="preserve">4 kwartały           narastająco          (rok poprzedni)                         okres od 1.01.98.                    do 31.12.98                              </t>
  </si>
  <si>
    <t xml:space="preserve">IV kwartał          (rok bieżący)                         okres od 1.10.99                    do 31.12.99                              </t>
  </si>
  <si>
    <t xml:space="preserve">4 kwartały           narastająco          (rok bieżący)                         okres od 1.01.99                    do 31.12.99                              </t>
  </si>
  <si>
    <t xml:space="preserve">4 kwartały           narastająco          (rok bieżący.)                         okres od 1.01.99                 do 31.12.99                              </t>
  </si>
  <si>
    <t>-</t>
  </si>
  <si>
    <t>Data 4.02.2000          Krzysztof Marczak</t>
  </si>
  <si>
    <t>Data 4.02.2000 r        Marek Garliński</t>
  </si>
  <si>
    <t>RACHUNEK ZYSKÓW I STRAT                                                      w tys. zł</t>
  </si>
  <si>
    <t>RACHUNEK PRZEPŁYWU ŚRODKÓW PIENIĘŻNYCH   (w tys. zł)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</si>
</sst>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dd\-mmm\-yy"/>
    <numFmt numFmtId="173" formatCode="dd\-mmm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#,##0&quot;zł&quot;;\-#,##0&quot;zł&quot;"/>
    <numFmt numFmtId="179" formatCode="#,##0&quot;zł&quot;;[Red]\-#,##0&quot;zł&quot;"/>
    <numFmt numFmtId="180" formatCode="#,##0.00&quot;zł&quot;;\-#,##0.00&quot;zł&quot;"/>
    <numFmt numFmtId="181" formatCode="#,##0.00&quot;zł&quot;;[Red]\-#,##0.00&quot;zł&quot;"/>
    <numFmt numFmtId="182" formatCode="d\.m\.yy"/>
    <numFmt numFmtId="183" formatCode="d\.mmm\.yy"/>
    <numFmt numFmtId="184" formatCode="d\.mmm"/>
    <numFmt numFmtId="185" formatCode="mmm\.yy"/>
    <numFmt numFmtId="186" formatCode="d\.m\.yy\ h:mm"/>
    <numFmt numFmtId="187" formatCode="#,##0.0;[Red]\-#,##0.0"/>
    <numFmt numFmtId="188" formatCode="0.0"/>
    <numFmt numFmtId="189" formatCode="* #,##0.0_ ;* \-\ #,##0.0_ ;* @_ "/>
    <numFmt numFmtId="190" formatCode="#,##0.0;[Red]\(#,##0.0\)"/>
    <numFmt numFmtId="191" formatCode="#,##0.00;[Red]\(#,##0.0\)"/>
    <numFmt numFmtId="192" formatCode="_-* #,##0.0\ _z_ł_-;\-* #,##0.0\ _z_ł_-;_-* &quot;-&quot;?\ _z_ł_-;_-@_-"/>
    <numFmt numFmtId="193" formatCode="#,##0;[Red]\(#,##0\)"/>
    <numFmt numFmtId="194" formatCode="#,##0.00;[Red]\(#,##0.00\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Times New Roman CE"/>
      <family val="0"/>
    </font>
    <font>
      <sz val="9"/>
      <name val="Times New Roman"/>
      <family val="0"/>
    </font>
    <font>
      <sz val="10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0"/>
    </font>
    <font>
      <b/>
      <sz val="8"/>
      <color indexed="8"/>
      <name val="Times New Roman CE"/>
      <family val="0"/>
    </font>
    <font>
      <b/>
      <sz val="9"/>
      <name val="Times New Roman CE"/>
      <family val="0"/>
    </font>
    <font>
      <b/>
      <sz val="8"/>
      <name val="MS Sans Serif"/>
      <family val="0"/>
    </font>
    <font>
      <b/>
      <sz val="11"/>
      <name val="Times New Roman CE"/>
      <family val="0"/>
    </font>
    <font>
      <sz val="11"/>
      <name val="Times New Roman CE"/>
      <family val="0"/>
    </font>
    <font>
      <b/>
      <sz val="10"/>
      <name val="Times New Roman CE"/>
      <family val="0"/>
    </font>
    <font>
      <i/>
      <sz val="9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9"/>
      <color indexed="8"/>
      <name val="Times New Roman CE"/>
      <family val="1"/>
    </font>
    <font>
      <b/>
      <sz val="10"/>
      <color indexed="8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fgColor indexed="22"/>
        <bgColor indexed="9"/>
      </patternFill>
    </fill>
    <fill>
      <patternFill patternType="gray0625">
        <fgColor indexed="22"/>
      </patternFill>
    </fill>
    <fill>
      <patternFill patternType="gray0625">
        <fgColor indexed="22"/>
        <bgColor indexed="22"/>
      </patternFill>
    </fill>
    <fill>
      <patternFill patternType="lightTrellis">
        <fgColor indexed="22"/>
        <bgColor indexed="55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2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/>
    </xf>
    <xf numFmtId="0" fontId="9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10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4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0" fillId="5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 applyProtection="1">
      <alignment horizontal="left" vertical="center"/>
      <protection locked="0"/>
    </xf>
    <xf numFmtId="0" fontId="10" fillId="2" borderId="0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4" fillId="5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/>
    </xf>
    <xf numFmtId="0" fontId="8" fillId="0" borderId="0" xfId="0" applyFont="1" applyAlignment="1" applyProtection="1">
      <alignment horizontal="centerContinuous" vertical="top"/>
      <protection locked="0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4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centerContinuous" vertical="top" wrapText="1"/>
    </xf>
    <xf numFmtId="0" fontId="9" fillId="3" borderId="4" xfId="0" applyFont="1" applyFill="1" applyBorder="1" applyAlignment="1">
      <alignment horizontal="centerContinuous" vertical="top" wrapText="1"/>
    </xf>
    <xf numFmtId="0" fontId="9" fillId="3" borderId="5" xfId="0" applyFont="1" applyFill="1" applyBorder="1" applyAlignment="1">
      <alignment horizontal="centerContinuous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fill" vertical="top" wrapText="1"/>
    </xf>
    <xf numFmtId="0" fontId="4" fillId="0" borderId="0" xfId="0" applyFont="1" applyFill="1" applyBorder="1" applyAlignment="1" applyProtection="1">
      <alignment horizontal="fill" vertical="top" wrapText="1"/>
      <protection locked="0"/>
    </xf>
    <xf numFmtId="0" fontId="11" fillId="0" borderId="0" xfId="0" applyFont="1" applyAlignment="1">
      <alignment horizontal="left"/>
    </xf>
    <xf numFmtId="175" fontId="10" fillId="0" borderId="6" xfId="17" applyNumberFormat="1" applyFont="1" applyBorder="1" applyAlignment="1" applyProtection="1">
      <alignment horizontal="right"/>
      <protection locked="0"/>
    </xf>
    <xf numFmtId="193" fontId="10" fillId="0" borderId="1" xfId="17" applyNumberFormat="1" applyFont="1" applyBorder="1" applyAlignment="1" applyProtection="1">
      <alignment horizontal="right"/>
      <protection locked="0"/>
    </xf>
    <xf numFmtId="193" fontId="19" fillId="0" borderId="1" xfId="17" applyNumberFormat="1" applyFont="1" applyFill="1" applyBorder="1" applyAlignment="1">
      <alignment horizontal="right" vertical="top" wrapText="1"/>
    </xf>
    <xf numFmtId="193" fontId="19" fillId="0" borderId="1" xfId="17" applyNumberFormat="1" applyFont="1" applyFill="1" applyBorder="1" applyAlignment="1">
      <alignment horizontal="center" vertical="top" wrapText="1"/>
    </xf>
    <xf numFmtId="193" fontId="7" fillId="0" borderId="1" xfId="17" applyNumberFormat="1" applyFont="1" applyBorder="1" applyAlignment="1" applyProtection="1">
      <alignment/>
      <protection locked="0"/>
    </xf>
    <xf numFmtId="193" fontId="10" fillId="0" borderId="1" xfId="17" applyNumberFormat="1" applyFont="1" applyBorder="1" applyAlignment="1" applyProtection="1">
      <alignment/>
      <protection locked="0"/>
    </xf>
    <xf numFmtId="193" fontId="10" fillId="7" borderId="1" xfId="17" applyNumberFormat="1" applyFont="1" applyFill="1" applyBorder="1" applyAlignment="1">
      <alignment horizontal="left" vertical="center" wrapText="1"/>
    </xf>
    <xf numFmtId="193" fontId="10" fillId="0" borderId="0" xfId="17" applyNumberFormat="1" applyFont="1" applyAlignment="1" applyProtection="1">
      <alignment/>
      <protection locked="0"/>
    </xf>
    <xf numFmtId="193" fontId="10" fillId="0" borderId="0" xfId="17" applyNumberFormat="1" applyFont="1" applyAlignment="1">
      <alignment/>
    </xf>
    <xf numFmtId="193" fontId="9" fillId="3" borderId="1" xfId="17" applyNumberFormat="1" applyFont="1" applyFill="1" applyBorder="1" applyAlignment="1">
      <alignment horizontal="center" vertical="top" wrapText="1"/>
    </xf>
    <xf numFmtId="193" fontId="19" fillId="0" borderId="1" xfId="17" applyNumberFormat="1" applyFont="1" applyFill="1" applyBorder="1" applyAlignment="1" quotePrefix="1">
      <alignment horizontal="right" vertical="top" wrapText="1"/>
    </xf>
    <xf numFmtId="193" fontId="19" fillId="0" borderId="0" xfId="17" applyNumberFormat="1" applyFont="1" applyFill="1" applyBorder="1" applyAlignment="1">
      <alignment horizontal="right" vertical="top" wrapText="1"/>
    </xf>
    <xf numFmtId="193" fontId="10" fillId="2" borderId="0" xfId="17" applyNumberFormat="1" applyFont="1" applyFill="1" applyBorder="1" applyAlignment="1" applyProtection="1">
      <alignment/>
      <protection locked="0"/>
    </xf>
    <xf numFmtId="193" fontId="19" fillId="2" borderId="0" xfId="17" applyNumberFormat="1" applyFont="1" applyFill="1" applyBorder="1" applyAlignment="1">
      <alignment horizontal="center" vertical="top" wrapText="1"/>
    </xf>
    <xf numFmtId="193" fontId="19" fillId="2" borderId="1" xfId="17" applyNumberFormat="1" applyFont="1" applyFill="1" applyBorder="1" applyAlignment="1">
      <alignment horizontal="right" vertical="top" wrapText="1"/>
    </xf>
    <xf numFmtId="193" fontId="10" fillId="0" borderId="7" xfId="17" applyNumberFormat="1" applyFont="1" applyBorder="1" applyAlignment="1" applyProtection="1">
      <alignment horizontal="right"/>
      <protection locked="0"/>
    </xf>
    <xf numFmtId="193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93" fontId="10" fillId="2" borderId="1" xfId="17" applyNumberFormat="1" applyFont="1" applyFill="1" applyBorder="1" applyAlignment="1" applyProtection="1">
      <alignment horizontal="right"/>
      <protection locked="0"/>
    </xf>
    <xf numFmtId="193" fontId="19" fillId="0" borderId="7" xfId="17" applyNumberFormat="1" applyFont="1" applyFill="1" applyBorder="1" applyAlignment="1">
      <alignment horizontal="right" vertical="top" wrapText="1"/>
    </xf>
    <xf numFmtId="193" fontId="19" fillId="8" borderId="1" xfId="17" applyNumberFormat="1" applyFont="1" applyFill="1" applyBorder="1" applyAlignment="1">
      <alignment horizontal="right" vertical="top" wrapText="1"/>
    </xf>
    <xf numFmtId="193" fontId="10" fillId="0" borderId="0" xfId="17" applyNumberFormat="1" applyFont="1" applyBorder="1" applyAlignment="1" applyProtection="1">
      <alignment/>
      <protection locked="0"/>
    </xf>
    <xf numFmtId="193" fontId="10" fillId="2" borderId="0" xfId="17" applyNumberFormat="1" applyFont="1" applyFill="1" applyBorder="1" applyAlignment="1" applyProtection="1">
      <alignment horizontal="right"/>
      <protection locked="0"/>
    </xf>
    <xf numFmtId="193" fontId="10" fillId="0" borderId="7" xfId="17" applyNumberFormat="1" applyFont="1" applyBorder="1" applyAlignment="1" applyProtection="1">
      <alignment/>
      <protection locked="0"/>
    </xf>
    <xf numFmtId="193" fontId="10" fillId="2" borderId="1" xfId="17" applyNumberFormat="1" applyFont="1" applyFill="1" applyBorder="1" applyAlignment="1" applyProtection="1">
      <alignment/>
      <protection locked="0"/>
    </xf>
    <xf numFmtId="193" fontId="19" fillId="0" borderId="1" xfId="17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 [0]" xfId="15"/>
    <cellStyle name="Currency [0]" xfId="16"/>
    <cellStyle name="Comma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173</xdr:row>
      <xdr:rowOff>19050</xdr:rowOff>
    </xdr:from>
    <xdr:to>
      <xdr:col>5</xdr:col>
      <xdr:colOff>323850</xdr:colOff>
      <xdr:row>216</xdr:row>
      <xdr:rowOff>95250</xdr:rowOff>
    </xdr:to>
    <xdr:sp>
      <xdr:nvSpPr>
        <xdr:cNvPr id="1" name="Tekst 4"/>
        <xdr:cNvSpPr txBox="1">
          <a:spLocks noChangeArrowheads="1"/>
        </xdr:cNvSpPr>
      </xdr:nvSpPr>
      <xdr:spPr>
        <a:xfrm>
          <a:off x="257175" y="35604450"/>
          <a:ext cx="5410200" cy="7515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Dodatkowe informacje określone w § 49 ust. 3 Rozporządzenia Rady Ministrów z dnia 22 grudnia 1998 r.- Dz. U. Nr 163, poz. 1160:
</a:t>
          </a:r>
          <a:r>
            <a:rPr lang="en-US" cap="none" sz="1200" b="0" i="0" u="none" baseline="0">
              <a:latin typeface="Times New Roman CE"/>
              <a:ea typeface="Times New Roman CE"/>
              <a:cs typeface="Times New Roman CE"/>
            </a:rPr>
            <a:t>1. W IVkw. 1999 r. utworzono rezerwy na przyszłe koszty w wysokości 3 570 tys. zł., a wykorzystano wcześniej utworzone rezerwy na przyszłe koszty w wysokości 1.835 tys. zł.
2. Dodatkowa amortyzacja z tytułu ulg inwestycyjnych uzyskanych w poprzednich okresach zaliczona do kosztów IVkw. 1999 r. wyniosła 216 tys. zł.
3. Spółka nie obniżyła w IV kw. 1999 r. podstawy do opodatkowania podatkiem dochodowym  z tytułu premii inwestycyjnej. Kwotę premii wykorzystano w III kwartale.
4. Spółka utworzyła w IV kw. 1999 r. rezerwy na aktywowaną część podatku dochodowego w wysokości w wysokości 660 tys. zł., a rozwiązała rezerwy utworzone w latach ubiegłych na kwotę 133 tys. zł.
5. Zgodnie z posiadanymi przez spółkę informacjami na dzień sporządzenia raportu kwartalnego następujący akcjonariusze posiadają co najmniej 5% głosów na walnym zgromadzeniu spółki:
- Fluor Daniel BV – 33,66% głosów (35% udziału w kapitale akcyjnym)
- Pioneer S.A.      -    6,85% głosów (7,12% udziału w kapitale akcyjnym)
- Environmental Investment Partners - 10,0% głosów (10,4% udziału w kapitale akcyjnym) 
- Asystem Services International  - 16,21% głosów (16,85% udziału w kapitale akcyjnym)
6. Zgodnie z posiadanymi przez spółkę informacjami w okresie IV kwartału 1999 roku nie nastąpiły zmiany w stanie posiadania akcji Prochem S.A. lub uprawnień do nich przez osoby zarządzające i nadzorujące spółkę.
7. W IV kwartale 1999 roku:
 a/  spółka nabyła prawo wieczystego użytkowania gruntu o powierzchni ponad 5.100 m2 w Warszawie, którego wartość wynosi 11,05 mln zł;
b/ spółka objęła 12% akcji o łącznej wartości 1,2 mln zł w nowo powołanej spółce Finesco S.A., która świadczy usługi finansowo-rzeczowe dla rynku inwestycji energooszczędnych;
c/ spółka podpisała kontrakty na realizację usług budowlanych na łączną kwotę ok. 10 mln zł, a także podpisała list intencyjny z Toyota Motor Manufacturing Poland Sp. z o.o. na usługi inżynierskie związane z realizacją Zakładu Produkcji Skrzyni Biegów.
8. W IV kwartale 1999 roku nie zostało wszczęte przed sądem lub organem administracji publicznej żadne postępowanie dotyczące zobowiązań lub wierzytelności spółki lub jednostek od niej zależnych.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5"/>
  <sheetViews>
    <sheetView tabSelected="1" zoomScaleSheetLayoutView="100" workbookViewId="0" topLeftCell="A158">
      <selection activeCell="E173" sqref="E173"/>
    </sheetView>
  </sheetViews>
  <sheetFormatPr defaultColWidth="9.140625" defaultRowHeight="12.75"/>
  <cols>
    <col min="1" max="1" width="3.140625" style="1" customWidth="1"/>
    <col min="2" max="2" width="42.7109375" style="37" customWidth="1"/>
    <col min="3" max="6" width="11.421875" style="1" customWidth="1"/>
    <col min="7" max="16384" width="9.140625" style="1" customWidth="1"/>
  </cols>
  <sheetData>
    <row r="1" spans="2:6" ht="18.75">
      <c r="B1" s="39" t="s">
        <v>0</v>
      </c>
      <c r="C1" s="40" t="s">
        <v>159</v>
      </c>
      <c r="D1" s="16"/>
      <c r="E1" s="12"/>
      <c r="F1" s="12"/>
    </row>
    <row r="2" spans="2:6" ht="12">
      <c r="B2" s="29"/>
      <c r="C2" s="27" t="s">
        <v>1</v>
      </c>
      <c r="D2" s="17"/>
      <c r="E2" s="12"/>
      <c r="F2" s="12"/>
    </row>
    <row r="3" spans="2:6" ht="7.5" customHeight="1">
      <c r="B3" s="29"/>
      <c r="C3" s="18"/>
      <c r="D3" s="17"/>
      <c r="E3" s="12"/>
      <c r="F3" s="12"/>
    </row>
    <row r="4" spans="2:6" ht="15">
      <c r="B4" s="25" t="s">
        <v>2</v>
      </c>
      <c r="C4" s="26"/>
      <c r="D4" s="19"/>
      <c r="E4" s="20"/>
      <c r="F4" s="12"/>
    </row>
    <row r="5" spans="2:6" ht="7.5" customHeight="1">
      <c r="B5" s="30"/>
      <c r="C5" s="19"/>
      <c r="D5" s="19"/>
      <c r="E5" s="20"/>
      <c r="F5" s="12"/>
    </row>
    <row r="6" spans="2:6" ht="12.75">
      <c r="B6" s="31" t="s">
        <v>3</v>
      </c>
      <c r="C6" s="7"/>
      <c r="D6" s="7"/>
      <c r="E6" s="7"/>
      <c r="F6" s="7"/>
    </row>
    <row r="7" spans="2:6" ht="7.5" customHeight="1">
      <c r="B7" s="29"/>
      <c r="C7" s="12"/>
      <c r="D7" s="12"/>
      <c r="E7" s="12"/>
      <c r="F7" s="12"/>
    </row>
    <row r="8" spans="2:6" ht="12.75">
      <c r="B8" s="32" t="s">
        <v>4</v>
      </c>
      <c r="C8" s="21"/>
      <c r="D8" s="21"/>
      <c r="E8"/>
      <c r="F8" s="12"/>
    </row>
    <row r="9" spans="2:6" ht="7.5" customHeight="1">
      <c r="B9" s="29"/>
      <c r="C9" s="12"/>
      <c r="D9" s="12"/>
      <c r="E9" s="12"/>
      <c r="F9" s="12"/>
    </row>
    <row r="10" spans="2:6" ht="12.75">
      <c r="B10" s="31" t="s">
        <v>160</v>
      </c>
      <c r="C10" s="22"/>
      <c r="D10" s="12"/>
      <c r="E10" s="8" t="s">
        <v>161</v>
      </c>
      <c r="F10" s="12"/>
    </row>
    <row r="11" spans="2:6" ht="12">
      <c r="B11" s="45"/>
      <c r="C11" s="22"/>
      <c r="D11" s="22"/>
      <c r="E11" s="41" t="s">
        <v>5</v>
      </c>
      <c r="F11" s="42"/>
    </row>
    <row r="12" spans="2:6" ht="12">
      <c r="B12" s="44"/>
      <c r="C12" s="47" t="s">
        <v>6</v>
      </c>
      <c r="D12" s="48"/>
      <c r="E12" s="46" t="s">
        <v>7</v>
      </c>
      <c r="F12" s="46"/>
    </row>
    <row r="13" spans="1:6" ht="52.5">
      <c r="A13" s="7"/>
      <c r="B13" s="50" t="s">
        <v>8</v>
      </c>
      <c r="C13" s="11" t="s">
        <v>162</v>
      </c>
      <c r="D13" s="11" t="s">
        <v>163</v>
      </c>
      <c r="E13" s="11" t="s">
        <v>162</v>
      </c>
      <c r="F13" s="11" t="s">
        <v>163</v>
      </c>
    </row>
    <row r="14" spans="1:6" ht="24">
      <c r="A14" s="7"/>
      <c r="B14" s="34" t="s">
        <v>9</v>
      </c>
      <c r="C14" s="60">
        <f>E61</f>
        <v>46058</v>
      </c>
      <c r="D14" s="60">
        <f>F61</f>
        <v>122199</v>
      </c>
      <c r="E14" s="60">
        <v>11589</v>
      </c>
      <c r="F14" s="60">
        <v>28839</v>
      </c>
    </row>
    <row r="15" spans="1:6" ht="12.75">
      <c r="A15" s="7"/>
      <c r="B15" s="28" t="s">
        <v>10</v>
      </c>
      <c r="C15" s="60">
        <f>E73</f>
        <v>1616</v>
      </c>
      <c r="D15" s="60">
        <f>F73</f>
        <v>4424</v>
      </c>
      <c r="E15" s="60">
        <v>408</v>
      </c>
      <c r="F15" s="60">
        <v>1044</v>
      </c>
    </row>
    <row r="16" spans="1:6" ht="12.75">
      <c r="A16" s="24"/>
      <c r="B16" s="23" t="s">
        <v>11</v>
      </c>
      <c r="C16" s="61">
        <f>E82</f>
        <v>2352</v>
      </c>
      <c r="D16" s="61">
        <f>F82</f>
        <v>6725</v>
      </c>
      <c r="E16" s="60">
        <v>596</v>
      </c>
      <c r="F16" s="60">
        <v>1587</v>
      </c>
    </row>
    <row r="17" spans="1:6" ht="12.75">
      <c r="A17" s="24"/>
      <c r="B17" s="23" t="s">
        <v>12</v>
      </c>
      <c r="C17" s="61">
        <f>E85</f>
        <v>1316</v>
      </c>
      <c r="D17" s="61">
        <f>F85</f>
        <v>4340</v>
      </c>
      <c r="E17" s="60">
        <v>339</v>
      </c>
      <c r="F17" s="60">
        <v>1024</v>
      </c>
    </row>
    <row r="18" spans="1:6" ht="12.75">
      <c r="A18" s="24"/>
      <c r="B18" s="23" t="s">
        <v>13</v>
      </c>
      <c r="C18" s="61">
        <f>E39</f>
        <v>80354</v>
      </c>
      <c r="D18" s="62"/>
      <c r="E18" s="60">
        <f>C18/4.1689</f>
        <v>19274.628798963757</v>
      </c>
      <c r="F18" s="62"/>
    </row>
    <row r="19" spans="1:6" ht="12.75">
      <c r="A19" s="24"/>
      <c r="B19" s="28" t="s">
        <v>14</v>
      </c>
      <c r="C19" s="61">
        <f>E42</f>
        <v>40243</v>
      </c>
      <c r="D19" s="62"/>
      <c r="E19" s="60">
        <f>C19/4.1689</f>
        <v>9653.14591379021</v>
      </c>
      <c r="F19" s="62"/>
    </row>
    <row r="20" spans="1:6" ht="12.75">
      <c r="A20" s="24"/>
      <c r="B20" s="28" t="s">
        <v>15</v>
      </c>
      <c r="C20" s="61">
        <v>5000000</v>
      </c>
      <c r="D20" s="62"/>
      <c r="E20" s="61">
        <v>5000000</v>
      </c>
      <c r="F20" s="62"/>
    </row>
    <row r="21" spans="1:6" ht="24">
      <c r="A21" s="24"/>
      <c r="B21" s="28" t="s">
        <v>16</v>
      </c>
      <c r="C21" s="61">
        <f>C19/C20*1000</f>
        <v>8.048599999999999</v>
      </c>
      <c r="D21" s="62"/>
      <c r="E21" s="61">
        <f>E19/E20*1000</f>
        <v>1.930629182758042</v>
      </c>
      <c r="F21" s="62"/>
    </row>
    <row r="22" spans="2:6" ht="12">
      <c r="B22" s="52"/>
      <c r="C22" s="63"/>
      <c r="D22" s="64"/>
      <c r="E22" s="64"/>
      <c r="F22" s="64"/>
    </row>
    <row r="23" spans="2:6" s="7" customFormat="1" ht="63">
      <c r="B23" s="49" t="s">
        <v>17</v>
      </c>
      <c r="C23" s="65" t="s">
        <v>164</v>
      </c>
      <c r="D23" s="65" t="s">
        <v>165</v>
      </c>
      <c r="E23" s="65" t="s">
        <v>166</v>
      </c>
      <c r="F23" s="65" t="s">
        <v>167</v>
      </c>
    </row>
    <row r="24" spans="2:6" ht="12.75">
      <c r="B24" s="38" t="s">
        <v>18</v>
      </c>
      <c r="C24" s="59"/>
      <c r="D24" s="59"/>
      <c r="E24" s="59"/>
      <c r="F24" s="59"/>
    </row>
    <row r="25" spans="2:6" ht="12">
      <c r="B25" s="28" t="s">
        <v>19</v>
      </c>
      <c r="C25" s="58">
        <f>SUM(C26:C29)</f>
        <v>15121</v>
      </c>
      <c r="D25" s="58">
        <f>SUM(D26:D29)</f>
        <v>11788.6</v>
      </c>
      <c r="E25" s="58">
        <f>SUM(E26:E29)</f>
        <v>21876</v>
      </c>
      <c r="F25" s="58">
        <f>SUM(F26:F29)</f>
        <v>16039</v>
      </c>
    </row>
    <row r="26" spans="2:6" ht="12">
      <c r="B26" s="28" t="s">
        <v>20</v>
      </c>
      <c r="C26" s="58">
        <v>1375</v>
      </c>
      <c r="D26" s="58">
        <v>1253.2</v>
      </c>
      <c r="E26" s="58">
        <v>1547</v>
      </c>
      <c r="F26" s="58">
        <v>1288</v>
      </c>
    </row>
    <row r="27" spans="2:6" ht="12">
      <c r="B27" s="28" t="s">
        <v>21</v>
      </c>
      <c r="C27" s="58">
        <v>3848</v>
      </c>
      <c r="D27" s="58">
        <v>3387.7</v>
      </c>
      <c r="E27" s="58">
        <v>7525</v>
      </c>
      <c r="F27" s="58">
        <v>3472</v>
      </c>
    </row>
    <row r="28" spans="2:6" ht="12">
      <c r="B28" s="28" t="s">
        <v>22</v>
      </c>
      <c r="C28" s="58">
        <v>8155</v>
      </c>
      <c r="D28" s="58">
        <v>5981.5</v>
      </c>
      <c r="E28" s="58">
        <v>11369</v>
      </c>
      <c r="F28" s="58">
        <v>9669</v>
      </c>
    </row>
    <row r="29" spans="2:6" ht="12">
      <c r="B29" s="28" t="s">
        <v>23</v>
      </c>
      <c r="C29" s="58">
        <v>1743</v>
      </c>
      <c r="D29" s="58">
        <v>1166.2</v>
      </c>
      <c r="E29" s="58">
        <v>1435</v>
      </c>
      <c r="F29" s="58">
        <v>1610</v>
      </c>
    </row>
    <row r="30" spans="2:6" ht="12">
      <c r="B30" s="28" t="s">
        <v>24</v>
      </c>
      <c r="C30" s="58">
        <f>SUM(C31:C35)</f>
        <v>32443</v>
      </c>
      <c r="D30" s="58">
        <f>SUM(D31:D35)</f>
        <v>37328.7</v>
      </c>
      <c r="E30" s="58">
        <f>SUM(E31:E35)</f>
        <v>57804</v>
      </c>
      <c r="F30" s="58">
        <f>SUM(F31:F35)</f>
        <v>56676</v>
      </c>
    </row>
    <row r="31" spans="2:6" ht="12">
      <c r="B31" s="28" t="s">
        <v>25</v>
      </c>
      <c r="C31" s="58">
        <v>3606</v>
      </c>
      <c r="D31" s="58">
        <v>4098.1</v>
      </c>
      <c r="E31" s="58">
        <v>5295</v>
      </c>
      <c r="F31" s="58">
        <v>2082</v>
      </c>
    </row>
    <row r="32" spans="2:6" ht="12">
      <c r="B32" s="28" t="s">
        <v>26</v>
      </c>
      <c r="C32" s="58">
        <v>15338</v>
      </c>
      <c r="D32" s="58">
        <v>17442.9</v>
      </c>
      <c r="E32" s="58">
        <v>32183</v>
      </c>
      <c r="F32" s="58">
        <v>31439</v>
      </c>
    </row>
    <row r="33" spans="2:6" ht="12">
      <c r="B33" s="28" t="s">
        <v>27</v>
      </c>
      <c r="C33" s="58">
        <v>0</v>
      </c>
      <c r="D33" s="58">
        <v>0</v>
      </c>
      <c r="E33" s="58">
        <v>0</v>
      </c>
      <c r="F33" s="66" t="s">
        <v>173</v>
      </c>
    </row>
    <row r="34" spans="2:6" ht="12">
      <c r="B34" s="28" t="s">
        <v>28</v>
      </c>
      <c r="C34" s="58">
        <v>12149</v>
      </c>
      <c r="D34" s="58">
        <v>13229.1</v>
      </c>
      <c r="E34" s="58">
        <v>15640</v>
      </c>
      <c r="F34" s="58">
        <v>13176</v>
      </c>
    </row>
    <row r="35" spans="2:6" ht="12">
      <c r="B35" s="28" t="s">
        <v>29</v>
      </c>
      <c r="C35" s="58">
        <v>1350</v>
      </c>
      <c r="D35" s="58">
        <v>2558.6</v>
      </c>
      <c r="E35" s="58">
        <v>4686</v>
      </c>
      <c r="F35" s="58">
        <v>9979</v>
      </c>
    </row>
    <row r="36" spans="2:6" ht="12">
      <c r="B36" s="28" t="s">
        <v>30</v>
      </c>
      <c r="C36" s="58">
        <f>SUM(C37:C38)</f>
        <v>190</v>
      </c>
      <c r="D36" s="58">
        <f>SUM(D37:D38)</f>
        <v>586.3</v>
      </c>
      <c r="E36" s="58">
        <f>SUM(E37:E38)</f>
        <v>674</v>
      </c>
      <c r="F36" s="58">
        <f>SUM(F37:F38)</f>
        <v>237</v>
      </c>
    </row>
    <row r="37" spans="2:6" ht="12">
      <c r="B37" s="28" t="s">
        <v>31</v>
      </c>
      <c r="C37" s="58">
        <v>0</v>
      </c>
      <c r="D37" s="58">
        <v>0</v>
      </c>
      <c r="E37" s="58">
        <v>422</v>
      </c>
      <c r="F37" s="58">
        <v>0</v>
      </c>
    </row>
    <row r="38" spans="2:6" ht="12">
      <c r="B38" s="28" t="s">
        <v>32</v>
      </c>
      <c r="C38" s="58">
        <v>190</v>
      </c>
      <c r="D38" s="58">
        <v>586.3</v>
      </c>
      <c r="E38" s="58">
        <v>252</v>
      </c>
      <c r="F38" s="58">
        <v>237</v>
      </c>
    </row>
    <row r="39" spans="2:6" ht="12">
      <c r="B39" s="28" t="s">
        <v>33</v>
      </c>
      <c r="C39" s="58">
        <f>C36+C30+C25</f>
        <v>47754</v>
      </c>
      <c r="D39" s="58">
        <f>D36+D30+D25</f>
        <v>49703.6</v>
      </c>
      <c r="E39" s="58">
        <f>E36+E30+E25</f>
        <v>80354</v>
      </c>
      <c r="F39" s="58">
        <f>F36+F30+F25</f>
        <v>72952</v>
      </c>
    </row>
    <row r="40" spans="1:6" ht="12">
      <c r="A40" s="6"/>
      <c r="B40" s="33"/>
      <c r="C40" s="67"/>
      <c r="D40" s="67"/>
      <c r="E40" s="67"/>
      <c r="F40" s="67"/>
    </row>
    <row r="41" spans="2:6" ht="12.75">
      <c r="B41" s="38" t="s">
        <v>34</v>
      </c>
      <c r="C41" s="58"/>
      <c r="D41" s="58"/>
      <c r="E41" s="58"/>
      <c r="F41" s="58"/>
    </row>
    <row r="42" spans="2:6" ht="12">
      <c r="B42" s="28" t="s">
        <v>35</v>
      </c>
      <c r="C42" s="58">
        <f>SUM(C43:C50)</f>
        <v>36813</v>
      </c>
      <c r="D42" s="58">
        <f>SUM(D43:D50)</f>
        <v>36557.50000000001</v>
      </c>
      <c r="E42" s="58">
        <f>SUM(E43:E50)</f>
        <v>40243</v>
      </c>
      <c r="F42" s="58">
        <f>SUM(F43:F50)</f>
        <v>38927</v>
      </c>
    </row>
    <row r="43" spans="2:6" ht="12">
      <c r="B43" s="28" t="s">
        <v>36</v>
      </c>
      <c r="C43" s="58">
        <v>5000</v>
      </c>
      <c r="D43" s="58">
        <v>5000</v>
      </c>
      <c r="E43" s="58">
        <v>5000</v>
      </c>
      <c r="F43" s="58">
        <v>5000</v>
      </c>
    </row>
    <row r="44" spans="2:7" ht="24">
      <c r="B44" s="28" t="s">
        <v>37</v>
      </c>
      <c r="C44" s="58">
        <v>0</v>
      </c>
      <c r="D44" s="58">
        <v>0</v>
      </c>
      <c r="E44" s="58">
        <v>0</v>
      </c>
      <c r="F44" s="66" t="s">
        <v>173</v>
      </c>
      <c r="G44" s="2"/>
    </row>
    <row r="45" spans="2:6" ht="12">
      <c r="B45" s="28" t="s">
        <v>38</v>
      </c>
      <c r="C45" s="58">
        <v>14613</v>
      </c>
      <c r="D45" s="58">
        <v>14593.7</v>
      </c>
      <c r="E45" s="58">
        <v>14639</v>
      </c>
      <c r="F45" s="58">
        <v>14624</v>
      </c>
    </row>
    <row r="46" spans="2:6" ht="12">
      <c r="B46" s="28" t="s">
        <v>39</v>
      </c>
      <c r="C46" s="58">
        <v>224</v>
      </c>
      <c r="D46" s="58">
        <v>243.4</v>
      </c>
      <c r="E46" s="58">
        <v>198</v>
      </c>
      <c r="F46" s="58">
        <v>0</v>
      </c>
    </row>
    <row r="47" spans="2:6" ht="12">
      <c r="B47" s="28" t="s">
        <v>40</v>
      </c>
      <c r="C47" s="58">
        <v>11681</v>
      </c>
      <c r="D47" s="58">
        <v>11681.1</v>
      </c>
      <c r="E47" s="58">
        <v>16066</v>
      </c>
      <c r="F47" s="58">
        <v>16279</v>
      </c>
    </row>
    <row r="48" spans="2:6" ht="24">
      <c r="B48" s="28" t="s">
        <v>41</v>
      </c>
      <c r="C48" s="66" t="s">
        <v>173</v>
      </c>
      <c r="D48" s="66" t="s">
        <v>173</v>
      </c>
      <c r="E48" s="66" t="s">
        <v>173</v>
      </c>
      <c r="F48" s="66" t="s">
        <v>173</v>
      </c>
    </row>
    <row r="49" spans="2:6" ht="24">
      <c r="B49" s="28" t="s">
        <v>42</v>
      </c>
      <c r="C49" s="66" t="s">
        <v>173</v>
      </c>
      <c r="D49" s="66" t="s">
        <v>173</v>
      </c>
      <c r="E49" s="66" t="s">
        <v>173</v>
      </c>
      <c r="F49" s="66" t="s">
        <v>173</v>
      </c>
    </row>
    <row r="50" spans="2:6" ht="12">
      <c r="B50" s="28" t="s">
        <v>43</v>
      </c>
      <c r="C50" s="58">
        <v>5295</v>
      </c>
      <c r="D50" s="58">
        <v>5039.3</v>
      </c>
      <c r="E50" s="58">
        <v>4340</v>
      </c>
      <c r="F50" s="58">
        <v>3024</v>
      </c>
    </row>
    <row r="51" spans="2:6" ht="12">
      <c r="B51" s="28" t="s">
        <v>44</v>
      </c>
      <c r="C51" s="58">
        <f>SUM(C52:C53)</f>
        <v>371</v>
      </c>
      <c r="D51" s="58">
        <f>SUM(D52:D53)</f>
        <v>292.6</v>
      </c>
      <c r="E51" s="58">
        <f>SUM(E52:E53)</f>
        <v>0</v>
      </c>
      <c r="F51" s="58">
        <f>SUM(F52:F53)</f>
        <v>0</v>
      </c>
    </row>
    <row r="52" spans="1:6" ht="12">
      <c r="A52" s="2"/>
      <c r="B52" s="28" t="s">
        <v>45</v>
      </c>
      <c r="C52" s="58">
        <v>371</v>
      </c>
      <c r="D52" s="58">
        <v>292.6</v>
      </c>
      <c r="E52" s="58">
        <v>0</v>
      </c>
      <c r="F52" s="66" t="s">
        <v>173</v>
      </c>
    </row>
    <row r="53" spans="1:6" ht="12">
      <c r="A53" s="2"/>
      <c r="B53" s="28" t="s">
        <v>46</v>
      </c>
      <c r="C53" s="66" t="s">
        <v>173</v>
      </c>
      <c r="D53" s="66" t="s">
        <v>173</v>
      </c>
      <c r="E53" s="66" t="s">
        <v>173</v>
      </c>
      <c r="F53" s="66" t="s">
        <v>173</v>
      </c>
    </row>
    <row r="54" spans="2:6" ht="12">
      <c r="B54" s="28" t="s">
        <v>47</v>
      </c>
      <c r="C54" s="58">
        <f>SUM(C55:C56)</f>
        <v>9443</v>
      </c>
      <c r="D54" s="58">
        <f>SUM(D55:D56)</f>
        <v>11574.8</v>
      </c>
      <c r="E54" s="58">
        <f>SUM(E55:E56)</f>
        <v>35829</v>
      </c>
      <c r="F54" s="58">
        <f>SUM(F55:F56)</f>
        <v>30886</v>
      </c>
    </row>
    <row r="55" spans="2:6" ht="12">
      <c r="B55" s="28" t="s">
        <v>48</v>
      </c>
      <c r="C55" s="58">
        <v>837</v>
      </c>
      <c r="D55" s="58">
        <v>1203.8</v>
      </c>
      <c r="E55" s="58">
        <v>3232</v>
      </c>
      <c r="F55" s="58">
        <v>913</v>
      </c>
    </row>
    <row r="56" spans="2:6" ht="12">
      <c r="B56" s="28" t="s">
        <v>49</v>
      </c>
      <c r="C56" s="58">
        <v>8606</v>
      </c>
      <c r="D56" s="58">
        <v>10371</v>
      </c>
      <c r="E56" s="58">
        <v>32597</v>
      </c>
      <c r="F56" s="58">
        <v>29973</v>
      </c>
    </row>
    <row r="57" spans="2:6" ht="24">
      <c r="B57" s="28" t="s">
        <v>50</v>
      </c>
      <c r="C57" s="58">
        <v>1127</v>
      </c>
      <c r="D57" s="58">
        <v>1278.7</v>
      </c>
      <c r="E57" s="58">
        <v>4282</v>
      </c>
      <c r="F57" s="58">
        <v>3139</v>
      </c>
    </row>
    <row r="58" spans="2:6" ht="12">
      <c r="B58" s="28" t="s">
        <v>51</v>
      </c>
      <c r="C58" s="58">
        <f>C57+C54+C51+C42</f>
        <v>47754</v>
      </c>
      <c r="D58" s="58">
        <f>D57+D54+D51+D42</f>
        <v>49703.600000000006</v>
      </c>
      <c r="E58" s="58">
        <f>E57+E54+E51+E42</f>
        <v>80354</v>
      </c>
      <c r="F58" s="58">
        <f>F57+F54+F51+F42</f>
        <v>72952</v>
      </c>
    </row>
    <row r="59" spans="2:6" ht="12">
      <c r="B59" s="33"/>
      <c r="C59" s="68"/>
      <c r="D59" s="69"/>
      <c r="E59" s="68"/>
      <c r="F59" s="69"/>
    </row>
    <row r="60" spans="2:6" ht="73.5">
      <c r="B60" s="51" t="s">
        <v>176</v>
      </c>
      <c r="C60" s="65" t="s">
        <v>168</v>
      </c>
      <c r="D60" s="65" t="s">
        <v>169</v>
      </c>
      <c r="E60" s="65" t="s">
        <v>170</v>
      </c>
      <c r="F60" s="65" t="s">
        <v>171</v>
      </c>
    </row>
    <row r="61" spans="2:6" ht="24">
      <c r="B61" s="34" t="s">
        <v>9</v>
      </c>
      <c r="C61" s="70">
        <f>SUM(C62:C63)</f>
        <v>20153</v>
      </c>
      <c r="D61" s="70">
        <f>SUM(D62:D63)</f>
        <v>65954</v>
      </c>
      <c r="E61" s="70">
        <f>SUM(E62:E63)</f>
        <v>46058</v>
      </c>
      <c r="F61" s="70">
        <f>SUM(F62:F63)</f>
        <v>122199</v>
      </c>
    </row>
    <row r="62" spans="2:6" ht="12">
      <c r="B62" s="34" t="s">
        <v>52</v>
      </c>
      <c r="C62" s="71">
        <v>19957</v>
      </c>
      <c r="D62" s="70">
        <v>64721</v>
      </c>
      <c r="E62" s="71">
        <v>45858</v>
      </c>
      <c r="F62" s="71">
        <v>121519</v>
      </c>
    </row>
    <row r="63" spans="2:6" ht="24">
      <c r="B63" s="28" t="s">
        <v>53</v>
      </c>
      <c r="C63" s="71">
        <v>196</v>
      </c>
      <c r="D63" s="70">
        <v>1233</v>
      </c>
      <c r="E63" s="71">
        <v>200</v>
      </c>
      <c r="F63" s="71">
        <v>680</v>
      </c>
    </row>
    <row r="64" spans="2:6" ht="24">
      <c r="B64" s="28" t="s">
        <v>54</v>
      </c>
      <c r="C64" s="70">
        <f>SUM(C65:C66)</f>
        <v>18909</v>
      </c>
      <c r="D64" s="70">
        <f>SUM(D65:D66)</f>
        <v>56732</v>
      </c>
      <c r="E64" s="70">
        <f>SUM(E65:E66)</f>
        <v>41774</v>
      </c>
      <c r="F64" s="70">
        <f>SUM(F65:F66)</f>
        <v>108253</v>
      </c>
    </row>
    <row r="65" spans="2:6" ht="12">
      <c r="B65" s="28" t="s">
        <v>55</v>
      </c>
      <c r="C65" s="71">
        <v>18720</v>
      </c>
      <c r="D65" s="70">
        <v>55547</v>
      </c>
      <c r="E65" s="71">
        <v>41581</v>
      </c>
      <c r="F65" s="71">
        <v>107599</v>
      </c>
    </row>
    <row r="66" spans="2:6" ht="12">
      <c r="B66" s="28" t="s">
        <v>56</v>
      </c>
      <c r="C66" s="71">
        <v>189</v>
      </c>
      <c r="D66" s="70">
        <v>1185</v>
      </c>
      <c r="E66" s="71">
        <v>193</v>
      </c>
      <c r="F66" s="71">
        <v>654</v>
      </c>
    </row>
    <row r="67" spans="2:6" ht="12">
      <c r="B67" s="28" t="s">
        <v>57</v>
      </c>
      <c r="C67" s="70">
        <f>C61-C64</f>
        <v>1244</v>
      </c>
      <c r="D67" s="70">
        <f>D61-D64</f>
        <v>9222</v>
      </c>
      <c r="E67" s="70">
        <f>E61-E64</f>
        <v>4284</v>
      </c>
      <c r="F67" s="70">
        <f>F61-F64</f>
        <v>13946</v>
      </c>
    </row>
    <row r="68" spans="2:6" ht="12">
      <c r="B68" s="28" t="s">
        <v>58</v>
      </c>
      <c r="C68" s="66" t="s">
        <v>173</v>
      </c>
      <c r="D68" s="66" t="s">
        <v>173</v>
      </c>
      <c r="E68" s="66" t="s">
        <v>173</v>
      </c>
      <c r="F68" s="66" t="s">
        <v>173</v>
      </c>
    </row>
    <row r="69" spans="2:6" ht="12">
      <c r="B69" s="28" t="s">
        <v>59</v>
      </c>
      <c r="C69" s="71">
        <v>1955</v>
      </c>
      <c r="D69" s="70">
        <v>10294</v>
      </c>
      <c r="E69" s="71">
        <v>2460</v>
      </c>
      <c r="F69" s="71">
        <v>9045</v>
      </c>
    </row>
    <row r="70" spans="2:6" ht="12.75">
      <c r="B70" s="28" t="s">
        <v>60</v>
      </c>
      <c r="C70" s="72">
        <f>C67-C69</f>
        <v>-711</v>
      </c>
      <c r="D70" s="72">
        <f>D67-D69</f>
        <v>-1072</v>
      </c>
      <c r="E70" s="72">
        <f>E67-E69</f>
        <v>1824</v>
      </c>
      <c r="F70" s="72">
        <f>F67-F69</f>
        <v>4901</v>
      </c>
    </row>
    <row r="71" spans="2:6" ht="12">
      <c r="B71" s="28" t="s">
        <v>61</v>
      </c>
      <c r="C71" s="71">
        <v>37</v>
      </c>
      <c r="D71" s="73">
        <v>10779</v>
      </c>
      <c r="E71" s="71">
        <v>101</v>
      </c>
      <c r="F71" s="71">
        <v>201</v>
      </c>
    </row>
    <row r="72" spans="2:6" ht="12.75">
      <c r="B72" s="28" t="s">
        <v>62</v>
      </c>
      <c r="C72" s="72">
        <v>-545</v>
      </c>
      <c r="D72" s="73">
        <v>4058</v>
      </c>
      <c r="E72" s="72">
        <v>-309</v>
      </c>
      <c r="F72" s="72">
        <v>-678</v>
      </c>
    </row>
    <row r="73" spans="2:6" ht="24">
      <c r="B73" s="28" t="s">
        <v>63</v>
      </c>
      <c r="C73" s="73">
        <f>C70+C71-C72</f>
        <v>-129</v>
      </c>
      <c r="D73" s="73">
        <f>D70+D71-D72</f>
        <v>5649</v>
      </c>
      <c r="E73" s="73">
        <f>E70+E71+E72</f>
        <v>1616</v>
      </c>
      <c r="F73" s="73">
        <f>F70+F71+F72</f>
        <v>4424</v>
      </c>
    </row>
    <row r="74" spans="2:6" ht="12">
      <c r="B74" s="28" t="s">
        <v>64</v>
      </c>
      <c r="C74" s="71">
        <v>2</v>
      </c>
      <c r="D74" s="73">
        <v>3</v>
      </c>
      <c r="E74" s="71">
        <v>0</v>
      </c>
      <c r="F74" s="71">
        <v>3</v>
      </c>
    </row>
    <row r="75" spans="2:6" ht="24">
      <c r="B75" s="28" t="s">
        <v>65</v>
      </c>
      <c r="C75" s="71">
        <v>30</v>
      </c>
      <c r="D75" s="73">
        <v>36</v>
      </c>
      <c r="E75" s="71">
        <v>0</v>
      </c>
      <c r="F75" s="71">
        <v>0</v>
      </c>
    </row>
    <row r="76" spans="2:6" ht="12">
      <c r="B76" s="28" t="s">
        <v>66</v>
      </c>
      <c r="C76" s="71">
        <v>994</v>
      </c>
      <c r="D76" s="73">
        <v>2903</v>
      </c>
      <c r="E76" s="71">
        <v>886</v>
      </c>
      <c r="F76" s="71">
        <v>2769</v>
      </c>
    </row>
    <row r="77" spans="2:6" ht="12">
      <c r="B77" s="28" t="s">
        <v>67</v>
      </c>
      <c r="C77" s="74">
        <v>462</v>
      </c>
      <c r="D77" s="75">
        <v>599</v>
      </c>
      <c r="E77" s="74">
        <v>140</v>
      </c>
      <c r="F77" s="74">
        <v>460</v>
      </c>
    </row>
    <row r="78" spans="2:6" ht="24">
      <c r="B78" s="28" t="s">
        <v>68</v>
      </c>
      <c r="C78" s="73">
        <f>C73+C74+C75+C76-C77</f>
        <v>435</v>
      </c>
      <c r="D78" s="73">
        <f>D73+D74+D75+D76-D77</f>
        <v>7992</v>
      </c>
      <c r="E78" s="73">
        <f>E73+E74+E75+E76-E77</f>
        <v>2362</v>
      </c>
      <c r="F78" s="73">
        <f>F73+F74+F75+F76-F77</f>
        <v>6736</v>
      </c>
    </row>
    <row r="79" spans="2:6" ht="12.75">
      <c r="B79" s="28" t="s">
        <v>69</v>
      </c>
      <c r="C79" s="72">
        <f>C80+C81</f>
        <v>-3</v>
      </c>
      <c r="D79" s="72">
        <f>D80+D81</f>
        <v>0</v>
      </c>
      <c r="E79" s="72">
        <f>E80+E81</f>
        <v>-10</v>
      </c>
      <c r="F79" s="72">
        <f>F80+F81</f>
        <v>-11</v>
      </c>
    </row>
    <row r="80" spans="2:6" ht="12">
      <c r="B80" s="28" t="s">
        <v>70</v>
      </c>
      <c r="C80" s="71">
        <v>9</v>
      </c>
      <c r="D80" s="73">
        <v>23</v>
      </c>
      <c r="E80" s="71">
        <v>20</v>
      </c>
      <c r="F80" s="71">
        <v>32</v>
      </c>
    </row>
    <row r="81" spans="2:6" ht="12.75">
      <c r="B81" s="28" t="s">
        <v>71</v>
      </c>
      <c r="C81" s="72">
        <v>-12</v>
      </c>
      <c r="D81" s="72">
        <v>-23</v>
      </c>
      <c r="E81" s="72">
        <v>-30</v>
      </c>
      <c r="F81" s="72">
        <v>-43</v>
      </c>
    </row>
    <row r="82" spans="2:6" ht="12.75">
      <c r="B82" s="28" t="s">
        <v>72</v>
      </c>
      <c r="C82" s="72">
        <f>C78+C79</f>
        <v>432</v>
      </c>
      <c r="D82" s="72">
        <f>D78+D79</f>
        <v>7992</v>
      </c>
      <c r="E82" s="72">
        <f>E78+E79</f>
        <v>2352</v>
      </c>
      <c r="F82" s="72">
        <f>F78+F79</f>
        <v>6725</v>
      </c>
    </row>
    <row r="83" spans="2:6" ht="12">
      <c r="B83" s="28" t="s">
        <v>73</v>
      </c>
      <c r="C83" s="71">
        <v>176</v>
      </c>
      <c r="D83" s="73">
        <v>2697</v>
      </c>
      <c r="E83" s="71">
        <v>1036</v>
      </c>
      <c r="F83" s="71">
        <v>2385</v>
      </c>
    </row>
    <row r="84" spans="2:6" ht="24">
      <c r="B84" s="28" t="s">
        <v>74</v>
      </c>
      <c r="C84" s="66" t="s">
        <v>173</v>
      </c>
      <c r="D84" s="66" t="s">
        <v>173</v>
      </c>
      <c r="E84" s="66" t="s">
        <v>173</v>
      </c>
      <c r="F84" s="66" t="s">
        <v>173</v>
      </c>
    </row>
    <row r="85" spans="2:6" ht="12.75">
      <c r="B85" s="28" t="s">
        <v>75</v>
      </c>
      <c r="C85" s="72">
        <f>C82-C83</f>
        <v>256</v>
      </c>
      <c r="D85" s="72">
        <f>D82-D83</f>
        <v>5295</v>
      </c>
      <c r="E85" s="72">
        <f>E82-E83</f>
        <v>1316</v>
      </c>
      <c r="F85" s="72">
        <f>F82-F83</f>
        <v>4340</v>
      </c>
    </row>
    <row r="86" spans="2:6" ht="12">
      <c r="B86" s="33"/>
      <c r="C86" s="76"/>
      <c r="D86" s="68"/>
      <c r="E86" s="76"/>
      <c r="F86" s="68"/>
    </row>
    <row r="87" spans="2:6" ht="12">
      <c r="B87" s="28" t="s">
        <v>76</v>
      </c>
      <c r="C87" s="61">
        <f>D85</f>
        <v>5295</v>
      </c>
      <c r="D87" s="62"/>
      <c r="E87" s="61">
        <f>F85</f>
        <v>4340</v>
      </c>
      <c r="F87" s="62"/>
    </row>
    <row r="88" spans="2:6" ht="12">
      <c r="B88" s="28" t="s">
        <v>77</v>
      </c>
      <c r="C88" s="61">
        <v>5000000</v>
      </c>
      <c r="D88" s="62"/>
      <c r="E88" s="61">
        <v>5000000</v>
      </c>
      <c r="F88" s="62"/>
    </row>
    <row r="89" spans="2:6" ht="12">
      <c r="B89" s="28" t="s">
        <v>78</v>
      </c>
      <c r="C89" s="61">
        <f>C87/C88*1000</f>
        <v>1.059</v>
      </c>
      <c r="D89" s="62"/>
      <c r="E89" s="61">
        <f>E87/E88*1000</f>
        <v>0.868</v>
      </c>
      <c r="F89" s="62"/>
    </row>
    <row r="90" spans="2:6" ht="12">
      <c r="B90" s="33"/>
      <c r="C90" s="76"/>
      <c r="D90" s="77"/>
      <c r="E90" s="76"/>
      <c r="F90" s="68"/>
    </row>
    <row r="91" spans="2:6" ht="73.5">
      <c r="B91" s="51" t="s">
        <v>177</v>
      </c>
      <c r="C91" s="65" t="s">
        <v>168</v>
      </c>
      <c r="D91" s="65" t="s">
        <v>169</v>
      </c>
      <c r="E91" s="65" t="s">
        <v>170</v>
      </c>
      <c r="F91" s="65" t="s">
        <v>172</v>
      </c>
    </row>
    <row r="92" spans="2:6" ht="24">
      <c r="B92" s="28" t="s">
        <v>79</v>
      </c>
      <c r="C92" s="78">
        <f>C93+C94</f>
        <v>944</v>
      </c>
      <c r="D92" s="78">
        <f>D93+D94</f>
        <v>-1635</v>
      </c>
      <c r="E92" s="78">
        <f>E93+E94</f>
        <v>3144</v>
      </c>
      <c r="F92" s="78">
        <f>F93+F94</f>
        <v>13708</v>
      </c>
    </row>
    <row r="93" spans="2:6" ht="12">
      <c r="B93" s="28" t="s">
        <v>80</v>
      </c>
      <c r="C93" s="79">
        <f>C85</f>
        <v>256</v>
      </c>
      <c r="D93" s="79">
        <f>D85</f>
        <v>5295</v>
      </c>
      <c r="E93" s="79">
        <f>E85</f>
        <v>1316</v>
      </c>
      <c r="F93" s="79">
        <f>F85</f>
        <v>4340</v>
      </c>
    </row>
    <row r="94" spans="2:6" ht="12">
      <c r="B94" s="28" t="s">
        <v>81</v>
      </c>
      <c r="C94" s="78">
        <f>SUM(C95:C107)</f>
        <v>688</v>
      </c>
      <c r="D94" s="78">
        <f>SUM(D95:D107)</f>
        <v>-6930</v>
      </c>
      <c r="E94" s="78">
        <v>1828</v>
      </c>
      <c r="F94" s="78">
        <f>SUM(F95:F107)</f>
        <v>9368</v>
      </c>
    </row>
    <row r="95" spans="2:6" ht="12">
      <c r="B95" s="28" t="s">
        <v>82</v>
      </c>
      <c r="C95" s="78">
        <v>366</v>
      </c>
      <c r="D95" s="79">
        <v>1385</v>
      </c>
      <c r="E95" s="78">
        <v>365</v>
      </c>
      <c r="F95" s="79">
        <v>1663</v>
      </c>
    </row>
    <row r="96" spans="2:6" ht="12">
      <c r="B96" s="28" t="s">
        <v>83</v>
      </c>
      <c r="C96" s="78">
        <v>0</v>
      </c>
      <c r="D96" s="79">
        <v>-55</v>
      </c>
      <c r="E96" s="78">
        <v>0</v>
      </c>
      <c r="F96" s="79">
        <v>0</v>
      </c>
    </row>
    <row r="97" spans="2:6" ht="12">
      <c r="B97" s="28" t="s">
        <v>84</v>
      </c>
      <c r="C97" s="78">
        <v>-24</v>
      </c>
      <c r="D97" s="79">
        <v>-798</v>
      </c>
      <c r="E97" s="78">
        <v>-92</v>
      </c>
      <c r="F97" s="79">
        <v>-262</v>
      </c>
    </row>
    <row r="98" spans="2:6" ht="12">
      <c r="B98" s="28" t="s">
        <v>85</v>
      </c>
      <c r="C98" s="78">
        <v>311</v>
      </c>
      <c r="D98" s="79">
        <v>-8668</v>
      </c>
      <c r="E98" s="78">
        <v>-671</v>
      </c>
      <c r="F98" s="79">
        <v>-1960</v>
      </c>
    </row>
    <row r="99" spans="2:6" ht="12">
      <c r="B99" s="28" t="s">
        <v>86</v>
      </c>
      <c r="C99" s="74">
        <v>0</v>
      </c>
      <c r="D99" s="75">
        <v>0</v>
      </c>
      <c r="E99" s="74">
        <v>0</v>
      </c>
      <c r="F99" s="75">
        <v>0</v>
      </c>
    </row>
    <row r="100" spans="2:6" ht="24">
      <c r="B100" s="28" t="s">
        <v>87</v>
      </c>
      <c r="C100" s="78">
        <v>176</v>
      </c>
      <c r="D100" s="79">
        <v>2697</v>
      </c>
      <c r="E100" s="78">
        <v>1037</v>
      </c>
      <c r="F100" s="79">
        <v>2385</v>
      </c>
    </row>
    <row r="101" spans="2:6" ht="12">
      <c r="B101" s="28" t="s">
        <v>88</v>
      </c>
      <c r="C101" s="78">
        <v>-53</v>
      </c>
      <c r="D101" s="79">
        <v>-3203</v>
      </c>
      <c r="E101" s="78">
        <v>-637</v>
      </c>
      <c r="F101" s="79">
        <v>-1619</v>
      </c>
    </row>
    <row r="102" spans="2:6" ht="12">
      <c r="B102" s="28" t="s">
        <v>89</v>
      </c>
      <c r="C102" s="78">
        <v>492</v>
      </c>
      <c r="D102" s="79">
        <v>-715</v>
      </c>
      <c r="E102" s="78">
        <v>-3214</v>
      </c>
      <c r="F102" s="79">
        <v>-1689</v>
      </c>
    </row>
    <row r="103" spans="2:6" ht="12">
      <c r="B103" s="28" t="s">
        <v>90</v>
      </c>
      <c r="C103" s="78">
        <v>2295</v>
      </c>
      <c r="D103" s="79">
        <v>1601</v>
      </c>
      <c r="E103" s="78">
        <v>195</v>
      </c>
      <c r="F103" s="79">
        <v>-16929</v>
      </c>
    </row>
    <row r="104" spans="2:6" ht="24">
      <c r="B104" s="28" t="s">
        <v>91</v>
      </c>
      <c r="C104" s="78">
        <v>-2182</v>
      </c>
      <c r="D104" s="79">
        <v>-418</v>
      </c>
      <c r="E104" s="78">
        <v>-4339</v>
      </c>
      <c r="F104" s="79">
        <v>25135</v>
      </c>
    </row>
    <row r="105" spans="2:6" ht="12">
      <c r="B105" s="28" t="s">
        <v>92</v>
      </c>
      <c r="C105" s="78">
        <v>-337</v>
      </c>
      <c r="D105" s="79">
        <v>1057</v>
      </c>
      <c r="E105" s="78">
        <v>978</v>
      </c>
      <c r="F105" s="79">
        <v>2681</v>
      </c>
    </row>
    <row r="106" spans="2:6" ht="12">
      <c r="B106" s="28" t="s">
        <v>93</v>
      </c>
      <c r="C106" s="78">
        <v>175</v>
      </c>
      <c r="D106" s="79">
        <v>-138</v>
      </c>
      <c r="E106" s="78">
        <v>-473</v>
      </c>
      <c r="F106" s="79">
        <v>-9</v>
      </c>
    </row>
    <row r="107" spans="2:6" ht="12">
      <c r="B107" s="28" t="s">
        <v>94</v>
      </c>
      <c r="C107" s="78">
        <v>-531</v>
      </c>
      <c r="D107" s="79">
        <v>325</v>
      </c>
      <c r="E107" s="78">
        <v>1</v>
      </c>
      <c r="F107" s="79">
        <v>-28</v>
      </c>
    </row>
    <row r="108" spans="2:6" ht="24">
      <c r="B108" s="28" t="s">
        <v>95</v>
      </c>
      <c r="C108" s="78">
        <f>C109-C121</f>
        <v>-2108</v>
      </c>
      <c r="D108" s="78">
        <f>D109-D121</f>
        <v>513</v>
      </c>
      <c r="E108" s="78">
        <f>E109-E121</f>
        <v>-8425</v>
      </c>
      <c r="F108" s="78">
        <f>F109-F121</f>
        <v>-9646</v>
      </c>
    </row>
    <row r="109" spans="2:6" ht="12">
      <c r="B109" s="28" t="s">
        <v>96</v>
      </c>
      <c r="C109" s="78">
        <f>SUM(C110:C120)</f>
        <v>20145</v>
      </c>
      <c r="D109" s="78">
        <f>SUM(D110:D120)</f>
        <v>57387</v>
      </c>
      <c r="E109" s="78">
        <f>SUM(E110:E120)</f>
        <v>27652</v>
      </c>
      <c r="F109" s="78">
        <f>SUM(F110:F120)</f>
        <v>55949</v>
      </c>
    </row>
    <row r="110" spans="2:6" ht="24">
      <c r="B110" s="28" t="s">
        <v>97</v>
      </c>
      <c r="C110" s="61">
        <v>1</v>
      </c>
      <c r="D110" s="79">
        <v>8547</v>
      </c>
      <c r="E110" s="61">
        <v>0</v>
      </c>
      <c r="F110" s="79">
        <v>0</v>
      </c>
    </row>
    <row r="111" spans="2:6" ht="24">
      <c r="B111" s="28" t="s">
        <v>98</v>
      </c>
      <c r="C111" s="61">
        <v>23</v>
      </c>
      <c r="D111" s="79">
        <v>2094</v>
      </c>
      <c r="E111" s="61">
        <v>13</v>
      </c>
      <c r="F111" s="79">
        <v>34</v>
      </c>
    </row>
    <row r="112" spans="2:6" ht="24">
      <c r="B112" s="28" t="s">
        <v>99</v>
      </c>
      <c r="C112" s="61">
        <v>30</v>
      </c>
      <c r="D112" s="79">
        <v>30</v>
      </c>
      <c r="E112" s="61">
        <v>0</v>
      </c>
      <c r="F112" s="79">
        <v>0</v>
      </c>
    </row>
    <row r="113" spans="2:6" ht="12">
      <c r="B113" s="28" t="s">
        <v>100</v>
      </c>
      <c r="C113" s="61">
        <v>0</v>
      </c>
      <c r="D113" s="79">
        <v>0</v>
      </c>
      <c r="E113" s="61">
        <v>0</v>
      </c>
      <c r="F113" s="79">
        <v>0</v>
      </c>
    </row>
    <row r="114" spans="2:6" ht="12">
      <c r="B114" s="28" t="s">
        <v>101</v>
      </c>
      <c r="C114" s="61">
        <v>0</v>
      </c>
      <c r="D114" s="79">
        <v>0</v>
      </c>
      <c r="E114" s="61">
        <v>0</v>
      </c>
      <c r="F114" s="79">
        <v>0</v>
      </c>
    </row>
    <row r="115" spans="2:6" ht="12">
      <c r="B115" s="28" t="s">
        <v>102</v>
      </c>
      <c r="C115" s="58">
        <v>0</v>
      </c>
      <c r="D115" s="75">
        <v>0</v>
      </c>
      <c r="E115" s="58">
        <v>0</v>
      </c>
      <c r="F115" s="75">
        <v>0</v>
      </c>
    </row>
    <row r="116" spans="2:6" ht="24">
      <c r="B116" s="28" t="s">
        <v>103</v>
      </c>
      <c r="C116" s="61">
        <v>20067</v>
      </c>
      <c r="D116" s="79">
        <v>45696</v>
      </c>
      <c r="E116" s="61">
        <v>27551</v>
      </c>
      <c r="F116" s="79">
        <v>55657</v>
      </c>
    </row>
    <row r="117" spans="2:6" ht="12">
      <c r="B117" s="28" t="s">
        <v>104</v>
      </c>
      <c r="C117" s="61">
        <v>0</v>
      </c>
      <c r="D117" s="79">
        <v>0</v>
      </c>
      <c r="E117" s="61">
        <v>0</v>
      </c>
      <c r="F117" s="79">
        <v>0</v>
      </c>
    </row>
    <row r="118" spans="2:6" ht="12">
      <c r="B118" s="28" t="s">
        <v>105</v>
      </c>
      <c r="C118" s="61">
        <v>2</v>
      </c>
      <c r="D118" s="79">
        <v>3</v>
      </c>
      <c r="E118" s="61">
        <v>0</v>
      </c>
      <c r="F118" s="79">
        <v>3</v>
      </c>
    </row>
    <row r="119" spans="2:6" ht="12">
      <c r="B119" s="28" t="s">
        <v>106</v>
      </c>
      <c r="C119" s="61">
        <v>22</v>
      </c>
      <c r="D119" s="79">
        <v>932</v>
      </c>
      <c r="E119" s="61">
        <v>88</v>
      </c>
      <c r="F119" s="79">
        <v>255</v>
      </c>
    </row>
    <row r="120" spans="2:6" ht="12">
      <c r="B120" s="28" t="s">
        <v>107</v>
      </c>
      <c r="C120" s="61">
        <v>0</v>
      </c>
      <c r="D120" s="79">
        <v>85</v>
      </c>
      <c r="E120" s="61">
        <v>0</v>
      </c>
      <c r="F120" s="79">
        <v>0</v>
      </c>
    </row>
    <row r="121" spans="2:6" ht="12">
      <c r="B121" s="28" t="s">
        <v>108</v>
      </c>
      <c r="C121" s="61">
        <f>SUM(C122:C131)-C125-C126</f>
        <v>22253</v>
      </c>
      <c r="D121" s="61">
        <f>SUM(D122:D131)-D125-D126</f>
        <v>56874</v>
      </c>
      <c r="E121" s="61">
        <f>SUM(E122:E131)-E125-E126</f>
        <v>36077</v>
      </c>
      <c r="F121" s="61">
        <f>SUM(F122:F131)-F125-F126</f>
        <v>65595</v>
      </c>
    </row>
    <row r="122" spans="2:6" ht="24">
      <c r="B122" s="28" t="s">
        <v>109</v>
      </c>
      <c r="C122" s="61">
        <v>158</v>
      </c>
      <c r="D122" s="79">
        <v>271</v>
      </c>
      <c r="E122" s="61">
        <v>310</v>
      </c>
      <c r="F122" s="79">
        <v>378</v>
      </c>
    </row>
    <row r="123" spans="2:6" ht="24">
      <c r="B123" s="28" t="s">
        <v>110</v>
      </c>
      <c r="C123" s="61">
        <v>663</v>
      </c>
      <c r="D123" s="79">
        <v>2329</v>
      </c>
      <c r="E123" s="61">
        <v>4260</v>
      </c>
      <c r="F123" s="79">
        <v>5138</v>
      </c>
    </row>
    <row r="124" spans="2:6" ht="24">
      <c r="B124" s="28" t="s">
        <v>111</v>
      </c>
      <c r="C124" s="61">
        <v>3037</v>
      </c>
      <c r="D124" s="79">
        <v>4270</v>
      </c>
      <c r="E124" s="61">
        <v>1632</v>
      </c>
      <c r="F124" s="79">
        <v>2515</v>
      </c>
    </row>
    <row r="125" spans="2:6" ht="12">
      <c r="B125" s="28" t="s">
        <v>112</v>
      </c>
      <c r="C125" s="58">
        <v>1298</v>
      </c>
      <c r="D125" s="75">
        <v>2530</v>
      </c>
      <c r="E125" s="58">
        <v>500</v>
      </c>
      <c r="F125" s="75">
        <v>1110</v>
      </c>
    </row>
    <row r="126" spans="2:6" ht="12">
      <c r="B126" s="28" t="s">
        <v>113</v>
      </c>
      <c r="C126" s="61">
        <v>135</v>
      </c>
      <c r="D126" s="79">
        <v>135</v>
      </c>
      <c r="E126" s="61">
        <v>0</v>
      </c>
      <c r="F126" s="79">
        <v>266</v>
      </c>
    </row>
    <row r="127" spans="2:6" ht="12">
      <c r="B127" s="28" t="s">
        <v>114</v>
      </c>
      <c r="C127" s="61">
        <v>0</v>
      </c>
      <c r="D127" s="79">
        <v>0</v>
      </c>
      <c r="E127" s="61">
        <v>0</v>
      </c>
      <c r="F127" s="79">
        <v>0</v>
      </c>
    </row>
    <row r="128" spans="2:6" ht="12">
      <c r="B128" s="28" t="s">
        <v>115</v>
      </c>
      <c r="C128" s="61">
        <v>0</v>
      </c>
      <c r="D128" s="79">
        <v>0</v>
      </c>
      <c r="E128" s="61">
        <v>0</v>
      </c>
      <c r="F128" s="79">
        <v>0</v>
      </c>
    </row>
    <row r="129" spans="2:6" ht="24">
      <c r="B129" s="28" t="s">
        <v>116</v>
      </c>
      <c r="C129" s="61">
        <v>18395</v>
      </c>
      <c r="D129" s="79">
        <v>50004</v>
      </c>
      <c r="E129" s="61">
        <v>29275</v>
      </c>
      <c r="F129" s="79">
        <f>56978-14</f>
        <v>56964</v>
      </c>
    </row>
    <row r="130" spans="2:6" ht="12">
      <c r="B130" s="28" t="s">
        <v>117</v>
      </c>
      <c r="C130" s="61">
        <v>0</v>
      </c>
      <c r="D130" s="79">
        <v>0</v>
      </c>
      <c r="E130" s="61">
        <v>0</v>
      </c>
      <c r="F130" s="79">
        <v>0</v>
      </c>
    </row>
    <row r="131" spans="2:6" ht="12">
      <c r="B131" s="28" t="s">
        <v>118</v>
      </c>
      <c r="C131" s="61">
        <v>0</v>
      </c>
      <c r="D131" s="79">
        <v>0</v>
      </c>
      <c r="E131" s="61">
        <v>600</v>
      </c>
      <c r="F131" s="79">
        <v>600</v>
      </c>
    </row>
    <row r="132" spans="2:6" ht="24">
      <c r="B132" s="28" t="s">
        <v>119</v>
      </c>
      <c r="C132" s="61">
        <v>-17</v>
      </c>
      <c r="D132" s="61">
        <f>D133-D141</f>
        <v>-751.9</v>
      </c>
      <c r="E132" s="61">
        <v>-52</v>
      </c>
      <c r="F132" s="61">
        <f>F133-F141</f>
        <v>-766</v>
      </c>
    </row>
    <row r="133" spans="2:6" ht="12">
      <c r="B133" s="28" t="s">
        <v>120</v>
      </c>
      <c r="C133" s="61">
        <v>0</v>
      </c>
      <c r="D133" s="79">
        <f>SUM(D134:D140)</f>
        <v>4</v>
      </c>
      <c r="E133" s="61">
        <v>0</v>
      </c>
      <c r="F133" s="79">
        <f>SUM(F134:F140)</f>
        <v>4</v>
      </c>
    </row>
    <row r="134" spans="2:6" ht="24">
      <c r="B134" s="28" t="s">
        <v>121</v>
      </c>
      <c r="C134" s="61">
        <v>0</v>
      </c>
      <c r="D134" s="79">
        <v>0</v>
      </c>
      <c r="E134" s="61">
        <v>0</v>
      </c>
      <c r="F134" s="79">
        <v>0</v>
      </c>
    </row>
    <row r="135" spans="2:6" ht="24">
      <c r="B135" s="28" t="s">
        <v>122</v>
      </c>
      <c r="C135" s="61">
        <v>0</v>
      </c>
      <c r="D135" s="79">
        <v>0</v>
      </c>
      <c r="E135" s="61">
        <v>0</v>
      </c>
      <c r="F135" s="79">
        <v>0</v>
      </c>
    </row>
    <row r="136" spans="2:6" ht="24">
      <c r="B136" s="28" t="s">
        <v>123</v>
      </c>
      <c r="C136" s="61">
        <v>0</v>
      </c>
      <c r="D136" s="79">
        <v>0</v>
      </c>
      <c r="E136" s="61">
        <v>0</v>
      </c>
      <c r="F136" s="79">
        <v>0</v>
      </c>
    </row>
    <row r="137" spans="2:6" ht="24">
      <c r="B137" s="28" t="s">
        <v>124</v>
      </c>
      <c r="C137" s="61">
        <v>0</v>
      </c>
      <c r="D137" s="79">
        <v>0</v>
      </c>
      <c r="E137" s="61">
        <v>0</v>
      </c>
      <c r="F137" s="79">
        <v>0</v>
      </c>
    </row>
    <row r="138" spans="2:6" ht="12">
      <c r="B138" s="28" t="s">
        <v>125</v>
      </c>
      <c r="C138" s="58">
        <v>0</v>
      </c>
      <c r="D138" s="75">
        <v>0</v>
      </c>
      <c r="E138" s="58">
        <v>0</v>
      </c>
      <c r="F138" s="75">
        <v>0</v>
      </c>
    </row>
    <row r="139" spans="2:6" ht="12">
      <c r="B139" s="28" t="s">
        <v>126</v>
      </c>
      <c r="C139" s="61">
        <v>0</v>
      </c>
      <c r="D139" s="79">
        <v>0</v>
      </c>
      <c r="E139" s="61">
        <v>0</v>
      </c>
      <c r="F139" s="79">
        <v>0</v>
      </c>
    </row>
    <row r="140" spans="2:6" ht="12">
      <c r="B140" s="28" t="s">
        <v>127</v>
      </c>
      <c r="C140" s="61">
        <v>0</v>
      </c>
      <c r="D140" s="79">
        <v>4</v>
      </c>
      <c r="E140" s="61">
        <v>0</v>
      </c>
      <c r="F140" s="79">
        <v>4</v>
      </c>
    </row>
    <row r="141" spans="2:6" ht="12">
      <c r="B141" s="28" t="s">
        <v>128</v>
      </c>
      <c r="C141" s="61">
        <v>17</v>
      </c>
      <c r="D141" s="79">
        <f>SUM(D142:D153)</f>
        <v>755.9</v>
      </c>
      <c r="E141" s="61">
        <v>52</v>
      </c>
      <c r="F141" s="79">
        <f>SUM(F142:F153)</f>
        <v>770</v>
      </c>
    </row>
    <row r="142" spans="2:6" ht="12">
      <c r="B142" s="28" t="s">
        <v>129</v>
      </c>
      <c r="C142" s="61">
        <v>0</v>
      </c>
      <c r="D142" s="79">
        <v>0</v>
      </c>
      <c r="E142" s="61">
        <v>0</v>
      </c>
      <c r="F142" s="79">
        <v>0</v>
      </c>
    </row>
    <row r="143" spans="2:6" ht="24">
      <c r="B143" s="28" t="s">
        <v>130</v>
      </c>
      <c r="C143" s="61">
        <v>0</v>
      </c>
      <c r="D143" s="79">
        <v>0</v>
      </c>
      <c r="E143" s="61">
        <v>0</v>
      </c>
      <c r="F143" s="79">
        <v>0</v>
      </c>
    </row>
    <row r="144" spans="2:6" ht="24">
      <c r="B144" s="28" t="s">
        <v>131</v>
      </c>
      <c r="C144" s="61">
        <v>0</v>
      </c>
      <c r="D144" s="79">
        <v>0</v>
      </c>
      <c r="E144" s="61">
        <v>0</v>
      </c>
      <c r="F144" s="79">
        <v>0</v>
      </c>
    </row>
    <row r="145" spans="2:6" ht="24">
      <c r="B145" s="28" t="s">
        <v>132</v>
      </c>
      <c r="C145" s="61">
        <v>0</v>
      </c>
      <c r="D145" s="79">
        <v>0</v>
      </c>
      <c r="E145" s="61">
        <v>0</v>
      </c>
      <c r="F145" s="79">
        <v>0</v>
      </c>
    </row>
    <row r="146" spans="2:6" ht="12">
      <c r="B146" s="28" t="s">
        <v>133</v>
      </c>
      <c r="C146" s="61">
        <v>0</v>
      </c>
      <c r="D146" s="79">
        <v>0</v>
      </c>
      <c r="E146" s="61">
        <v>0</v>
      </c>
      <c r="F146" s="79">
        <v>0</v>
      </c>
    </row>
    <row r="147" spans="2:6" ht="12">
      <c r="B147" s="28" t="s">
        <v>134</v>
      </c>
      <c r="C147" s="61">
        <v>0</v>
      </c>
      <c r="D147" s="79">
        <v>0</v>
      </c>
      <c r="E147" s="61">
        <v>0</v>
      </c>
      <c r="F147" s="79">
        <v>0</v>
      </c>
    </row>
    <row r="148" spans="2:6" ht="24">
      <c r="B148" s="28" t="s">
        <v>135</v>
      </c>
      <c r="C148" s="58">
        <v>0</v>
      </c>
      <c r="D148" s="75">
        <v>700</v>
      </c>
      <c r="E148" s="58">
        <v>0</v>
      </c>
      <c r="F148" s="75">
        <v>700</v>
      </c>
    </row>
    <row r="149" spans="2:6" ht="24">
      <c r="B149" s="28" t="s">
        <v>136</v>
      </c>
      <c r="C149" s="61">
        <v>0</v>
      </c>
      <c r="D149" s="79">
        <v>0</v>
      </c>
      <c r="E149" s="61">
        <v>0</v>
      </c>
      <c r="F149" s="79">
        <v>0</v>
      </c>
    </row>
    <row r="150" spans="2:6" ht="12">
      <c r="B150" s="28" t="s">
        <v>137</v>
      </c>
      <c r="C150" s="61">
        <v>17</v>
      </c>
      <c r="D150" s="79">
        <v>55.9</v>
      </c>
      <c r="E150" s="61">
        <v>52</v>
      </c>
      <c r="F150" s="79">
        <v>70</v>
      </c>
    </row>
    <row r="151" spans="2:6" ht="24">
      <c r="B151" s="28" t="s">
        <v>138</v>
      </c>
      <c r="C151" s="61">
        <v>0</v>
      </c>
      <c r="D151" s="79">
        <v>0</v>
      </c>
      <c r="E151" s="61">
        <v>0</v>
      </c>
      <c r="F151" s="79">
        <v>0</v>
      </c>
    </row>
    <row r="152" spans="2:6" ht="12">
      <c r="B152" s="28" t="s">
        <v>139</v>
      </c>
      <c r="C152" s="61">
        <v>0</v>
      </c>
      <c r="D152" s="79">
        <v>0</v>
      </c>
      <c r="E152" s="61">
        <v>0</v>
      </c>
      <c r="F152" s="79">
        <v>0</v>
      </c>
    </row>
    <row r="153" spans="2:6" ht="12">
      <c r="B153" s="28" t="s">
        <v>140</v>
      </c>
      <c r="C153" s="61">
        <v>0</v>
      </c>
      <c r="D153" s="79">
        <v>0</v>
      </c>
      <c r="E153" s="61">
        <v>0</v>
      </c>
      <c r="F153" s="79">
        <v>0</v>
      </c>
    </row>
    <row r="154" spans="2:6" ht="12">
      <c r="B154" s="28" t="s">
        <v>141</v>
      </c>
      <c r="C154" s="61">
        <f>C92+C108+C132</f>
        <v>-1181</v>
      </c>
      <c r="D154" s="61">
        <f>D92+D108+D132</f>
        <v>-1873.9</v>
      </c>
      <c r="E154" s="61">
        <f>E92+E108+E132</f>
        <v>-5333</v>
      </c>
      <c r="F154" s="61">
        <f>F92+F108+F132</f>
        <v>3296</v>
      </c>
    </row>
    <row r="155" spans="2:6" ht="12">
      <c r="B155" s="28" t="s">
        <v>142</v>
      </c>
      <c r="C155" s="61">
        <v>-1181</v>
      </c>
      <c r="D155" s="79">
        <v>-1874.3</v>
      </c>
      <c r="E155" s="61">
        <v>-5333</v>
      </c>
      <c r="F155" s="79">
        <v>3296</v>
      </c>
    </row>
    <row r="156" spans="2:6" ht="24">
      <c r="B156" s="28" t="s">
        <v>143</v>
      </c>
      <c r="C156" s="61">
        <v>-20</v>
      </c>
      <c r="D156" s="79">
        <v>-31</v>
      </c>
      <c r="E156" s="61">
        <v>-102</v>
      </c>
      <c r="F156" s="79">
        <v>-7</v>
      </c>
    </row>
    <row r="157" spans="2:6" ht="12">
      <c r="B157" s="28" t="s">
        <v>144</v>
      </c>
      <c r="C157" s="58">
        <v>2531</v>
      </c>
      <c r="D157" s="75">
        <v>3224.1</v>
      </c>
      <c r="E157" s="58">
        <v>9979</v>
      </c>
      <c r="F157" s="75">
        <v>1350</v>
      </c>
    </row>
    <row r="158" spans="2:6" ht="12">
      <c r="B158" s="28" t="s">
        <v>145</v>
      </c>
      <c r="C158" s="61">
        <f>C155+C157</f>
        <v>1350</v>
      </c>
      <c r="D158" s="61">
        <f>D155+D157</f>
        <v>1349.8</v>
      </c>
      <c r="E158" s="61">
        <v>4646</v>
      </c>
      <c r="F158" s="61">
        <v>4646</v>
      </c>
    </row>
    <row r="159" spans="2:6" ht="12">
      <c r="B159" s="33"/>
      <c r="C159" s="76"/>
      <c r="D159" s="68"/>
      <c r="E159" s="76"/>
      <c r="F159" s="68"/>
    </row>
    <row r="160" spans="2:6" ht="63">
      <c r="B160" s="51" t="s">
        <v>146</v>
      </c>
      <c r="C160" s="65" t="s">
        <v>164</v>
      </c>
      <c r="D160" s="65" t="s">
        <v>165</v>
      </c>
      <c r="E160" s="65" t="s">
        <v>166</v>
      </c>
      <c r="F160" s="65" t="s">
        <v>167</v>
      </c>
    </row>
    <row r="161" spans="2:6" ht="12">
      <c r="B161" s="28" t="s">
        <v>147</v>
      </c>
      <c r="C161" s="61">
        <v>7755.4</v>
      </c>
      <c r="D161" s="80">
        <v>9284.6</v>
      </c>
      <c r="E161" s="61">
        <v>-2005</v>
      </c>
      <c r="F161" s="57">
        <v>13748</v>
      </c>
    </row>
    <row r="162" spans="2:6" ht="24">
      <c r="B162" s="28" t="s">
        <v>148</v>
      </c>
      <c r="C162" s="61">
        <v>7755.4</v>
      </c>
      <c r="D162" s="80">
        <v>9284.6</v>
      </c>
      <c r="E162" s="61">
        <f>-3505+1500</f>
        <v>-2005</v>
      </c>
      <c r="F162" s="57">
        <f>12248+1500</f>
        <v>13748</v>
      </c>
    </row>
    <row r="163" spans="2:6" ht="12">
      <c r="B163" s="28" t="s">
        <v>149</v>
      </c>
      <c r="C163" s="61">
        <v>1464.1</v>
      </c>
      <c r="D163" s="58">
        <v>1365</v>
      </c>
      <c r="E163" s="61">
        <v>-511</v>
      </c>
      <c r="F163" s="57">
        <v>1574</v>
      </c>
    </row>
    <row r="164" spans="2:6" ht="12">
      <c r="B164" s="28" t="s">
        <v>150</v>
      </c>
      <c r="C164" s="61">
        <v>632.4</v>
      </c>
      <c r="D164" s="58">
        <v>371</v>
      </c>
      <c r="E164" s="61">
        <v>-632</v>
      </c>
      <c r="F164" s="58">
        <v>0</v>
      </c>
    </row>
    <row r="165" spans="2:6" ht="12">
      <c r="B165" s="28" t="s">
        <v>151</v>
      </c>
      <c r="C165" s="61">
        <v>0</v>
      </c>
      <c r="D165" s="58">
        <v>0</v>
      </c>
      <c r="E165" s="61">
        <v>0</v>
      </c>
      <c r="F165" s="59" t="s">
        <v>173</v>
      </c>
    </row>
    <row r="166" spans="2:6" ht="12">
      <c r="B166" s="28" t="s">
        <v>152</v>
      </c>
      <c r="C166" s="61">
        <v>0</v>
      </c>
      <c r="D166" s="58">
        <v>0</v>
      </c>
      <c r="E166" s="61">
        <v>0</v>
      </c>
      <c r="F166" s="59" t="s">
        <v>173</v>
      </c>
    </row>
    <row r="167" spans="2:6" ht="12">
      <c r="B167" s="28" t="s">
        <v>153</v>
      </c>
      <c r="C167" s="61"/>
      <c r="D167" s="58"/>
      <c r="E167" s="61"/>
      <c r="F167" s="59" t="s">
        <v>173</v>
      </c>
    </row>
    <row r="168" spans="2:6" ht="12">
      <c r="B168" s="28" t="s">
        <v>153</v>
      </c>
      <c r="C168" s="61"/>
      <c r="D168" s="58"/>
      <c r="E168" s="61"/>
      <c r="F168" s="59" t="s">
        <v>173</v>
      </c>
    </row>
    <row r="169" spans="2:6" ht="12">
      <c r="B169" s="28" t="s">
        <v>153</v>
      </c>
      <c r="C169" s="61"/>
      <c r="D169" s="58"/>
      <c r="E169" s="61"/>
      <c r="F169" s="59" t="s">
        <v>173</v>
      </c>
    </row>
    <row r="170" spans="2:6" ht="12">
      <c r="B170" s="28" t="s">
        <v>153</v>
      </c>
      <c r="C170" s="61"/>
      <c r="D170" s="58"/>
      <c r="E170" s="61"/>
      <c r="F170" s="59" t="s">
        <v>173</v>
      </c>
    </row>
    <row r="171" spans="2:6" ht="12">
      <c r="B171" s="28" t="s">
        <v>153</v>
      </c>
      <c r="C171" s="61"/>
      <c r="D171" s="58"/>
      <c r="E171" s="61"/>
      <c r="F171" s="59" t="s">
        <v>173</v>
      </c>
    </row>
    <row r="172" spans="2:6" ht="12">
      <c r="B172" s="28" t="s">
        <v>154</v>
      </c>
      <c r="C172" s="61">
        <v>7755.4</v>
      </c>
      <c r="D172" s="58">
        <v>9284.6</v>
      </c>
      <c r="E172" s="61">
        <v>-2005</v>
      </c>
      <c r="F172" s="57">
        <v>13748</v>
      </c>
    </row>
    <row r="173" spans="2:6" ht="12">
      <c r="B173" s="35"/>
      <c r="C173" s="5"/>
      <c r="D173" s="5"/>
      <c r="E173" s="5"/>
      <c r="F173" s="56"/>
    </row>
    <row r="174" spans="2:6" ht="12">
      <c r="B174" s="35"/>
      <c r="C174" s="5"/>
      <c r="D174" s="5"/>
      <c r="E174" s="5"/>
      <c r="F174" s="5"/>
    </row>
    <row r="175" spans="2:6" ht="12">
      <c r="B175" s="53"/>
      <c r="C175" s="53"/>
      <c r="D175" s="53"/>
      <c r="E175" s="53"/>
      <c r="F175" s="53"/>
    </row>
    <row r="176" spans="2:6" ht="12">
      <c r="B176" s="53"/>
      <c r="C176" s="54"/>
      <c r="D176" s="54"/>
      <c r="E176" s="54"/>
      <c r="F176" s="54"/>
    </row>
    <row r="177" spans="2:6" ht="25.5" customHeight="1">
      <c r="B177" s="81"/>
      <c r="C177" s="82"/>
      <c r="D177" s="82"/>
      <c r="E177" s="82"/>
      <c r="F177" s="82"/>
    </row>
    <row r="178" spans="2:6" ht="24" customHeight="1">
      <c r="B178" s="81"/>
      <c r="C178" s="81"/>
      <c r="D178" s="81"/>
      <c r="E178" s="81"/>
      <c r="F178" s="81"/>
    </row>
    <row r="179" spans="2:6" ht="24.75" customHeight="1">
      <c r="B179" s="81"/>
      <c r="C179" s="82"/>
      <c r="D179" s="82"/>
      <c r="E179" s="82"/>
      <c r="F179" s="82"/>
    </row>
    <row r="180" spans="2:6" ht="24.75" customHeight="1">
      <c r="B180" s="81"/>
      <c r="C180" s="82"/>
      <c r="D180" s="82"/>
      <c r="E180" s="82"/>
      <c r="F180" s="82"/>
    </row>
    <row r="181" spans="2:6" ht="12">
      <c r="B181" s="35"/>
      <c r="C181" s="5"/>
      <c r="D181" s="5"/>
      <c r="E181" s="5"/>
      <c r="F181" s="5"/>
    </row>
    <row r="182" spans="2:6" s="7" customFormat="1" ht="12.75">
      <c r="B182" s="43"/>
      <c r="C182"/>
      <c r="D182" s="14"/>
      <c r="E182" s="8"/>
      <c r="F182" s="8"/>
    </row>
    <row r="183" spans="2:5" s="7" customFormat="1" ht="12.75">
      <c r="B183" s="43"/>
      <c r="C183"/>
      <c r="D183" s="15"/>
      <c r="E183" s="10"/>
    </row>
    <row r="184" spans="2:5" s="7" customFormat="1" ht="12.75">
      <c r="B184" s="29"/>
      <c r="C184"/>
      <c r="D184" s="9"/>
      <c r="E184" s="10"/>
    </row>
    <row r="185" spans="2:5" s="7" customFormat="1" ht="12.75">
      <c r="B185" s="29"/>
      <c r="C185"/>
      <c r="D185" s="9"/>
      <c r="E185" s="10"/>
    </row>
    <row r="186" spans="2:6" s="7" customFormat="1" ht="12.75">
      <c r="B186" s="29"/>
      <c r="C186"/>
      <c r="D186" s="9"/>
      <c r="E186" s="10"/>
      <c r="F186" s="10"/>
    </row>
    <row r="187" spans="3:5" s="7" customFormat="1" ht="12.75">
      <c r="C187"/>
      <c r="D187" s="13"/>
      <c r="E187" s="10"/>
    </row>
    <row r="188" spans="2:6" ht="12">
      <c r="B188" s="13"/>
      <c r="C188" s="4"/>
      <c r="D188" s="5"/>
      <c r="E188" s="4"/>
      <c r="F188" s="5"/>
    </row>
    <row r="190" spans="2:6" ht="12">
      <c r="B190" s="33"/>
      <c r="C190" s="4"/>
      <c r="D190" s="3"/>
      <c r="E190" s="4"/>
      <c r="F190" s="3"/>
    </row>
    <row r="191" spans="2:6" ht="12">
      <c r="B191" s="35"/>
      <c r="C191" s="5"/>
      <c r="D191" s="5"/>
      <c r="E191" s="5"/>
      <c r="F191" s="5"/>
    </row>
    <row r="192" spans="2:6" ht="12">
      <c r="B192" s="35"/>
      <c r="C192" s="5"/>
      <c r="D192" s="5"/>
      <c r="E192" s="5"/>
      <c r="F192" s="5"/>
    </row>
    <row r="193" spans="2:6" ht="12">
      <c r="B193" s="35"/>
      <c r="C193" s="4"/>
      <c r="D193" s="5"/>
      <c r="E193" s="4"/>
      <c r="F193" s="5"/>
    </row>
    <row r="194" spans="2:6" ht="12">
      <c r="B194" s="35"/>
      <c r="C194" s="4"/>
      <c r="D194" s="5"/>
      <c r="E194" s="4"/>
      <c r="F194" s="5"/>
    </row>
    <row r="195" spans="2:6" ht="12">
      <c r="B195" s="35"/>
      <c r="C195" s="4"/>
      <c r="D195" s="5"/>
      <c r="E195" s="4"/>
      <c r="F195" s="5"/>
    </row>
    <row r="196" spans="2:6" ht="12">
      <c r="B196" s="35"/>
      <c r="C196" s="4"/>
      <c r="D196" s="5"/>
      <c r="E196" s="4"/>
      <c r="F196" s="5"/>
    </row>
    <row r="197" spans="2:6" s="7" customFormat="1" ht="12.75">
      <c r="B197" s="36"/>
      <c r="C197"/>
      <c r="D197" s="14"/>
      <c r="E197" s="8"/>
      <c r="F197" s="8"/>
    </row>
    <row r="198" spans="2:5" s="7" customFormat="1" ht="12.75">
      <c r="B198" s="29"/>
      <c r="C198"/>
      <c r="D198" s="15"/>
      <c r="E198" s="10"/>
    </row>
    <row r="199" spans="2:5" s="7" customFormat="1" ht="12.75">
      <c r="B199" s="29"/>
      <c r="C199"/>
      <c r="D199" s="9"/>
      <c r="E199" s="10"/>
    </row>
    <row r="200" spans="2:5" s="7" customFormat="1" ht="12.75">
      <c r="B200" s="29"/>
      <c r="C200"/>
      <c r="D200" s="9"/>
      <c r="E200" s="10"/>
    </row>
    <row r="201" spans="2:5" s="7" customFormat="1" ht="12.75">
      <c r="B201" s="29"/>
      <c r="C201"/>
      <c r="D201" s="9"/>
      <c r="E201" s="10"/>
    </row>
    <row r="202" spans="2:5" s="7" customFormat="1" ht="12.75">
      <c r="B202" s="29"/>
      <c r="C202"/>
      <c r="D202" s="9"/>
      <c r="E202" s="10"/>
    </row>
    <row r="203" spans="2:6" s="7" customFormat="1" ht="12.75">
      <c r="B203" s="36"/>
      <c r="C203"/>
      <c r="D203" s="13"/>
      <c r="E203" s="10"/>
      <c r="F203" s="10"/>
    </row>
    <row r="204" spans="2:6" ht="12">
      <c r="B204" s="35"/>
      <c r="C204" s="4"/>
      <c r="D204" s="5"/>
      <c r="E204" s="4"/>
      <c r="F204" s="5"/>
    </row>
    <row r="221" spans="2:5" ht="12.75">
      <c r="B221" s="43" t="s">
        <v>157</v>
      </c>
      <c r="C221"/>
      <c r="D221" s="14" t="s">
        <v>155</v>
      </c>
      <c r="E221" s="8"/>
    </row>
    <row r="222" spans="2:5" ht="12.75">
      <c r="B222" s="43" t="s">
        <v>158</v>
      </c>
      <c r="C222"/>
      <c r="D222" s="15" t="s">
        <v>156</v>
      </c>
      <c r="E222" s="10"/>
    </row>
    <row r="223" spans="2:5" ht="12.75">
      <c r="B223" s="29"/>
      <c r="C223"/>
      <c r="D223" s="9"/>
      <c r="E223" s="10"/>
    </row>
    <row r="224" spans="2:5" ht="12.75">
      <c r="B224" s="29"/>
      <c r="C224"/>
      <c r="D224" s="9"/>
      <c r="E224" s="10"/>
    </row>
    <row r="225" spans="2:5" ht="12">
      <c r="B225" s="13" t="s">
        <v>175</v>
      </c>
      <c r="C225" s="55" t="s">
        <v>174</v>
      </c>
      <c r="D225" s="13"/>
      <c r="E225" s="10"/>
    </row>
  </sheetData>
  <sheetProtection password="C71E"/>
  <mergeCells count="4">
    <mergeCell ref="B178:F178"/>
    <mergeCell ref="B177:F177"/>
    <mergeCell ref="B179:F179"/>
    <mergeCell ref="B180:F180"/>
  </mergeCells>
  <printOptions horizontalCentered="1"/>
  <pageMargins left="0.222440945" right="0.25" top="0.708661417322835" bottom="0.590551181102362" header="0.31496062992126" footer="0.118110236220472"/>
  <pageSetup horizontalDpi="300" verticalDpi="300" orientation="portrait" paperSize="9" scale="90" r:id="rId2"/>
  <headerFooter alignWithMargins="0">
    <oddHeader>&amp;LProchem S.A.
&amp;"Times New Roman CE,Normalny\Q 4/99</oddHeader>
    <oddFooter>&amp;C&amp;"Times New Roman CE,Normalny\Komisja Papierów Wartościowych i Giełd&amp;R&amp;P</oddFooter>
  </headerFooter>
  <rowBreaks count="5" manualBreakCount="5">
    <brk id="21" max="65535" man="1"/>
    <brk id="58" max="65535" man="1"/>
    <brk id="89" max="65535" man="1"/>
    <brk id="131" max="255" man="1"/>
    <brk id="173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cp:keywords/>
  <dc:description/>
  <cp:lastModifiedBy>AUGUBA</cp:lastModifiedBy>
  <cp:lastPrinted>2000-02-04T15:40:02Z</cp:lastPrinted>
  <dcterms:created xsi:type="dcterms:W3CDTF">1999-02-01T13:41:18Z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