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SAF-Q99" sheetId="1" r:id="rId1"/>
    <sheet name="Portfel" sheetId="2" r:id="rId2"/>
  </sheets>
  <externalReferences>
    <externalReference r:id="rId5"/>
  </externalReferences>
  <definedNames>
    <definedName name="_xlnm.Print_Area" localSheetId="1">'Portfel'!$A$29:$P$51</definedName>
  </definedNames>
  <calcPr fullCalcOnLoad="1"/>
</workbook>
</file>

<file path=xl/sharedStrings.xml><?xml version="1.0" encoding="utf-8"?>
<sst xmlns="http://schemas.openxmlformats.org/spreadsheetml/2006/main" count="1159" uniqueCount="585">
  <si>
    <t>Raport kwartalny SAF-Q IV /1999 r.</t>
  </si>
  <si>
    <t>(dla Narodowych Funduszy Inwestycyjnych)</t>
  </si>
  <si>
    <t>Zgodnie z § 46 ust. 1 pkt 2 Rozporządzenia Rady Ministrów z dnia 22 grudnia 1998 r. (Dz.U. Nr 163, poz. 1160)</t>
  </si>
  <si>
    <t>Zarząd  Narodowego Funduszu Inwestycyjnego     XI NFI S.A.</t>
  </si>
  <si>
    <t>podaje do wiadomości raport kwartalny za IV kwartał  1999 roku</t>
  </si>
  <si>
    <t xml:space="preserve">          dnia 14.02.2000 r.</t>
  </si>
  <si>
    <t>(data przekazania)</t>
  </si>
  <si>
    <t>w tys. zł</t>
  </si>
  <si>
    <t>w tys. EURO</t>
  </si>
  <si>
    <t xml:space="preserve">WYBRANE DANE FINANSOWE                                                                             </t>
  </si>
  <si>
    <t xml:space="preserve">stan na            31.12.1999 r.     koniec kwartału           (rok bieżący)              </t>
  </si>
  <si>
    <t xml:space="preserve">stan na           30.09.1999 r.       koniec poprz.                   kwartału                    (rok bieżący)                           </t>
  </si>
  <si>
    <t xml:space="preserve">stan na          31.12.1999 r.      koniec kwartału           (rok bieżący)              </t>
  </si>
  <si>
    <t xml:space="preserve">stan na        30.09.1999 r.    koniec poprz.                   kwartału                    (rok bieżący)                           </t>
  </si>
  <si>
    <t>I. Aktywa razem</t>
  </si>
  <si>
    <t>II. Aktywa netto</t>
  </si>
  <si>
    <t>III. Liczba akcji funduszu</t>
  </si>
  <si>
    <t xml:space="preserve">IV. Wartość aktywów netto na jedną akcję funduszu (w zł)                              </t>
  </si>
  <si>
    <t xml:space="preserve">BILANS                                                                                                                </t>
  </si>
  <si>
    <t xml:space="preserve">stan na       31.12.99 r.     koniec kwartału           (rok bieżący)              </t>
  </si>
  <si>
    <t xml:space="preserve">stan na          30.09.99 r.       koniec poprz.                   kwartału                    (rok bieżący)                           </t>
  </si>
  <si>
    <t xml:space="preserve">stan na        31.12.98 r.        koniec kwartału                     (rok poprz.)                         </t>
  </si>
  <si>
    <t xml:space="preserve">stan na         30.09.98r.          koniec poprz.                   kwartału                     (rok poprz.)                  </t>
  </si>
  <si>
    <t>A. Portfel inwestycyjny</t>
  </si>
  <si>
    <t xml:space="preserve">   I. Notowane krajowe akcje, inne papiery wartościowe i instrumenty finansowe</t>
  </si>
  <si>
    <t xml:space="preserve">    1. Akcje stanowiące udziały wiodące w spółkach notowanych</t>
  </si>
  <si>
    <t xml:space="preserve">    2. Akcje stanowiące udziały mniejszościowe w spółkach notowanych</t>
  </si>
  <si>
    <t xml:space="preserve">    3. Akcje w jednostkach zależnych notowanych</t>
  </si>
  <si>
    <t>-</t>
  </si>
  <si>
    <t xml:space="preserve">    4. Akcje w jednostkach stowarzyszonych notowanych</t>
  </si>
  <si>
    <t xml:space="preserve">    5. Notowane dłużne papiery wartościowe</t>
  </si>
  <si>
    <t xml:space="preserve">    6. Pozostałe notowane papiery wartościowe i instrumenty finansowe</t>
  </si>
  <si>
    <t xml:space="preserve">   II. Nienotowane krajowe papiery wartościowe, udziały i inne prawa majątkowe</t>
  </si>
  <si>
    <t xml:space="preserve">     1. Akcje i udziały stanowiące udziały wiodące w spółkach nienotowanych</t>
  </si>
  <si>
    <t xml:space="preserve">     2. Akcje i udziały stanowiące udziały mniejszościowe w spółkach nienotowanych</t>
  </si>
  <si>
    <t xml:space="preserve">     3. Akcje i udziały w jednostkach zależnych nienotowanych</t>
  </si>
  <si>
    <t xml:space="preserve">     4. Akcje i udziały w jednostkach stowarzyszonych nienotowanych</t>
  </si>
  <si>
    <t xml:space="preserve">     5. Akcje i udziały w innych jednostkach nienotowanych</t>
  </si>
  <si>
    <t xml:space="preserve">     6. Nienotowane dłużne papiery wartościowe</t>
  </si>
  <si>
    <t xml:space="preserve">     7. Pozostałe nienotowane papiery wartościowe i inne prawa majątkowe</t>
  </si>
  <si>
    <t xml:space="preserve">   III. Zagraniczne papiery wartościowe, udziały i inne prawa majątkowe</t>
  </si>
  <si>
    <t>B. Należności</t>
  </si>
  <si>
    <t xml:space="preserve">   1. Należności z tytułu udzielonych pożyczek</t>
  </si>
  <si>
    <t xml:space="preserve">   2. Należności z tytułu sprzedanych (umorzonych) papierów wartościowych</t>
  </si>
  <si>
    <t xml:space="preserve">   3. Należności z tytułu odsetek</t>
  </si>
  <si>
    <t xml:space="preserve">   4. Należności z tytułu dywidend i innych udziałów w zyskach</t>
  </si>
  <si>
    <t xml:space="preserve">    5. Pozostałe należności</t>
  </si>
  <si>
    <t>C. Środki pieniężne</t>
  </si>
  <si>
    <t>D. Inne aktywa</t>
  </si>
  <si>
    <t xml:space="preserve">    1. Wartości niematerialne i prawne</t>
  </si>
  <si>
    <t xml:space="preserve">    2. Rzeczowy majątek trwały</t>
  </si>
  <si>
    <t xml:space="preserve">    3. Rozliczenia międzyokresowe </t>
  </si>
  <si>
    <t xml:space="preserve">    a) z tytułu odroczonego podatku dochodowego</t>
  </si>
  <si>
    <t xml:space="preserve">    b) pozostałe rozliczenia międzyokresowe</t>
  </si>
  <si>
    <t>E. Akcje własne do zbycia</t>
  </si>
  <si>
    <t>F. Wartość firmy z wyceny</t>
  </si>
  <si>
    <t>A k t y w a  r a z e m</t>
  </si>
  <si>
    <t>Zobowiązania i Rezerwy</t>
  </si>
  <si>
    <t>G. Zobowiązania</t>
  </si>
  <si>
    <t xml:space="preserve">    1. Zobowiązania z tytułu nabytych papierów wartościowych</t>
  </si>
  <si>
    <t xml:space="preserve">    2. Zobowiązania z tytułu zaciągniętych kredytów (pożyczek)</t>
  </si>
  <si>
    <t xml:space="preserve">    3. Zobowiązania z tytułu wyemitowanych dłużnych papierów wartościowych</t>
  </si>
  <si>
    <t xml:space="preserve">    4. Zobowiązania z tytułu podatków, ceł i ubezpieczeń</t>
  </si>
  <si>
    <t xml:space="preserve">    5. Pozostałe zobowiązania</t>
  </si>
  <si>
    <t>H. Rozliczenia międzyokresowe i przychody przyszłych okresów</t>
  </si>
  <si>
    <t>I. Rezerwy</t>
  </si>
  <si>
    <t xml:space="preserve">    1. Rezerwy na podatek dochodowy od osób prawnych </t>
  </si>
  <si>
    <t xml:space="preserve">    2. Pozostałe rezerwy</t>
  </si>
  <si>
    <t>J. Rezerwa z wyceny</t>
  </si>
  <si>
    <t xml:space="preserve">Zobowiązania i rezerwy razem </t>
  </si>
  <si>
    <t>A k t y w a  n e t t o (Aktywa razem - Zobowiązania i rezerwy razem)</t>
  </si>
  <si>
    <t>K. Kapitał własny</t>
  </si>
  <si>
    <t xml:space="preserve">     1. Kapitał akcyjny</t>
  </si>
  <si>
    <t xml:space="preserve">     2. Kapitał zapasowy</t>
  </si>
  <si>
    <t xml:space="preserve">     3. Kapitał z aktualizacji wyceny środków trwałych</t>
  </si>
  <si>
    <t xml:space="preserve">     4. Kapitał z aktualizacji wyceny akcji i udziałów </t>
  </si>
  <si>
    <t xml:space="preserve">     5. Pozostałe kapitały rezerwowe</t>
  </si>
  <si>
    <t xml:space="preserve">     6. Niepodzielony zysk (niepokryta strata) z lat ubiegłych, w tym:</t>
  </si>
  <si>
    <t>(29 298)</t>
  </si>
  <si>
    <t>(56 913)</t>
  </si>
  <si>
    <t>(5 035)</t>
  </si>
  <si>
    <t xml:space="preserve">         - zrealizowany zysk (strata)</t>
  </si>
  <si>
    <t>(36 405)</t>
  </si>
  <si>
    <t>(5 817)</t>
  </si>
  <si>
    <t xml:space="preserve">         - niezrealizowany zysk (strata)</t>
  </si>
  <si>
    <t>(20 508)</t>
  </si>
  <si>
    <t>(3 142)</t>
  </si>
  <si>
    <t xml:space="preserve">     7. Zysk (strata) netto, w tym:</t>
  </si>
  <si>
    <t>(82 592)</t>
  </si>
  <si>
    <t>(75 904)</t>
  </si>
  <si>
    <t>(51 878)</t>
  </si>
  <si>
    <t>(22 451)</t>
  </si>
  <si>
    <t xml:space="preserve">         - zrealizowany zysk (strata) netto</t>
  </si>
  <si>
    <t>(82 160)</t>
  </si>
  <si>
    <t>(68 480)</t>
  </si>
  <si>
    <t>(27 615)</t>
  </si>
  <si>
    <t>(1 552)</t>
  </si>
  <si>
    <t xml:space="preserve">         - niezrealizowany zysk (strata) netto</t>
  </si>
  <si>
    <t>(432)</t>
  </si>
  <si>
    <t>(7 424)</t>
  </si>
  <si>
    <t>(24 263)</t>
  </si>
  <si>
    <t>(20 899)</t>
  </si>
  <si>
    <t xml:space="preserve">Z r e a l i z o w a n y  w y n i k  n e t t o </t>
  </si>
  <si>
    <t xml:space="preserve">    1. zrealizowany zysk (strata) netto</t>
  </si>
  <si>
    <t xml:space="preserve">    2. zrealizowany zysk (niepokryta strata) z lat ubiegłych              </t>
  </si>
  <si>
    <t>Zrealizowany wynik netto razem</t>
  </si>
  <si>
    <t>( 82 160)</t>
  </si>
  <si>
    <t>(104 885)</t>
  </si>
  <si>
    <t>(33 432)</t>
  </si>
  <si>
    <t xml:space="preserve">N i e z r e a l i z o w a n y  w y n i k  n e t t o </t>
  </si>
  <si>
    <t xml:space="preserve">   1. niezrealizowany zysk (strata) netto</t>
  </si>
  <si>
    <t xml:space="preserve">   2. niepodzielony niezrealizowany zysk (niepokryta strata) z lat ubiegłych</t>
  </si>
  <si>
    <t>(29 730)</t>
  </si>
  <si>
    <t>Niezrealizowany wynik netto razem</t>
  </si>
  <si>
    <t>(27 932)</t>
  </si>
  <si>
    <t>(23 481)</t>
  </si>
  <si>
    <t>(24 041)</t>
  </si>
  <si>
    <t xml:space="preserve">ZOBOWIĄZANIA POZABILANSOWE  </t>
  </si>
  <si>
    <t>Zobowiązania pozabilansowe</t>
  </si>
  <si>
    <t>a) łączna wartość udzielonych gwarancji i poręczeń, w tym:</t>
  </si>
  <si>
    <t xml:space="preserve">    - na rzecz jednostek zależnych</t>
  </si>
  <si>
    <t xml:space="preserve">    - na rzecz jednostek, w których fundusz posiada udziały      wiodące</t>
  </si>
  <si>
    <t xml:space="preserve">    - na rzecz jednostek stowarzyszonych</t>
  </si>
  <si>
    <t xml:space="preserve">    - na rzecz jednostki dominującej</t>
  </si>
  <si>
    <t>b) pozostałe zobowiązania pozabilansowe (z tytułu)</t>
  </si>
  <si>
    <t>Zobowiązania pozabilansowe, razem</t>
  </si>
  <si>
    <t xml:space="preserve">RACHUNEK ZYSKÓW I STRAT </t>
  </si>
  <si>
    <t xml:space="preserve">IV kwartał              (rok bieżący)                         okres              od 01.10.1999 r.       do 31.12.1999 r.                           </t>
  </si>
  <si>
    <t xml:space="preserve">IV kwartały           narastająco          (rok bieżący.)                         okres                 od 01.01.1999 r.  do 31.12.1999 r.                       </t>
  </si>
  <si>
    <t xml:space="preserve">IV kwartał          (rok poprz.)                         okres od.01.10.1998r. do 31.12.1998r.                             </t>
  </si>
  <si>
    <t xml:space="preserve">IV kwartały            narastająco           (rok poprz.)                     okres                 od 01.01.1998 r.      do 31.12.1998 r.                             </t>
  </si>
  <si>
    <t>A. Przychody z inwestycji</t>
  </si>
  <si>
    <t>(17 151)</t>
  </si>
  <si>
    <t>(10 796)</t>
  </si>
  <si>
    <t xml:space="preserve">   1. Udział w wyniku finansowym netto </t>
  </si>
  <si>
    <t>(411)</t>
  </si>
  <si>
    <t>(17 796)</t>
  </si>
  <si>
    <t>(14 118)</t>
  </si>
  <si>
    <t xml:space="preserve">      1.1 z tytułu udziałów wiodących</t>
  </si>
  <si>
    <t>(1 637)</t>
  </si>
  <si>
    <t>(1 849)</t>
  </si>
  <si>
    <t>(19 547)</t>
  </si>
  <si>
    <t>(17 724)</t>
  </si>
  <si>
    <t xml:space="preserve">      1.2 z tytułu udziałów w jednostkach zależnych</t>
  </si>
  <si>
    <t xml:space="preserve">      1.3 z tytułu udziałów w jednostkach stowarzyszonych</t>
  </si>
  <si>
    <t xml:space="preserve">   2. Przychody z akcji i innych papierów wartościowych oraz udziałów </t>
  </si>
  <si>
    <t xml:space="preserve">      2.1 z tytułu dłużnych papierów wartościowych</t>
  </si>
  <si>
    <t xml:space="preserve">      2.2 z tytułu udziałów mniejszościowych</t>
  </si>
  <si>
    <t xml:space="preserve">      2.3 z tytułu innych papierów wartościowych i udziałów</t>
  </si>
  <si>
    <t xml:space="preserve">   3. Przychody z tytułu odsetek</t>
  </si>
  <si>
    <t xml:space="preserve">   4. Zrealizowane dodatnie różnice kursowe</t>
  </si>
  <si>
    <t xml:space="preserve">   5. Pozostałe</t>
  </si>
  <si>
    <t>B. Pozostałe przychody operacyjne</t>
  </si>
  <si>
    <t>C. Koszty operacyjne</t>
  </si>
  <si>
    <t>(3 097)</t>
  </si>
  <si>
    <t>(10 193)</t>
  </si>
  <si>
    <t>(3 239)</t>
  </si>
  <si>
    <t>(11 947)</t>
  </si>
  <si>
    <t xml:space="preserve">   1. Koszty działania funduszu </t>
  </si>
  <si>
    <t>(10 054)</t>
  </si>
  <si>
    <t>(3 158)</t>
  </si>
  <si>
    <t>(11 628)</t>
  </si>
  <si>
    <t xml:space="preserve">      1.1 Wynagrodzenie firmy zarządzającej</t>
  </si>
  <si>
    <t>(1 724)</t>
  </si>
  <si>
    <t>(3 946)</t>
  </si>
  <si>
    <t xml:space="preserve">      1.2 Usługi doradztwa finansowego</t>
  </si>
  <si>
    <t>(675)</t>
  </si>
  <si>
    <t>(979)</t>
  </si>
  <si>
    <t>(417)</t>
  </si>
  <si>
    <t>(661)</t>
  </si>
  <si>
    <t xml:space="preserve">      1.3 Usługi prawne</t>
  </si>
  <si>
    <t>(99)</t>
  </si>
  <si>
    <t>(327)</t>
  </si>
  <si>
    <t>(170)</t>
  </si>
  <si>
    <t>(571)</t>
  </si>
  <si>
    <t xml:space="preserve">      1.4 Odsetki z tytułu zaciągniętych kredytów  (pożyczek)</t>
  </si>
  <si>
    <t xml:space="preserve">      1.5 Ujemne różnice kursowe</t>
  </si>
  <si>
    <t>(1 049)</t>
  </si>
  <si>
    <t xml:space="preserve">      1.6 Pozostałe koszty</t>
  </si>
  <si>
    <t>(599)</t>
  </si>
  <si>
    <t>(4 802)</t>
  </si>
  <si>
    <t>(2 571)</t>
  </si>
  <si>
    <t>(9 347)</t>
  </si>
  <si>
    <t xml:space="preserve">   2. Amortyzacja środków trwałych oraz wartości niematerialnych i prawnych</t>
  </si>
  <si>
    <t>(139)</t>
  </si>
  <si>
    <t>(81)</t>
  </si>
  <si>
    <t>(319)</t>
  </si>
  <si>
    <t>D. Pozostałe koszty operacyjne</t>
  </si>
  <si>
    <t>(793)</t>
  </si>
  <si>
    <t>(9 660)</t>
  </si>
  <si>
    <t>(4 714)</t>
  </si>
  <si>
    <t>(9 271)</t>
  </si>
  <si>
    <t>E. Rezerwy i odpisy aktualizujące</t>
  </si>
  <si>
    <t>(22 419)</t>
  </si>
  <si>
    <t>(88 571)</t>
  </si>
  <si>
    <t>(18 103)</t>
  </si>
  <si>
    <t>(30 324)</t>
  </si>
  <si>
    <t>F. Wynik z inwestycji netto</t>
  </si>
  <si>
    <t>(24 770)</t>
  </si>
  <si>
    <t>(98 751)</t>
  </si>
  <si>
    <t>(38 641)</t>
  </si>
  <si>
    <t>(54 936)</t>
  </si>
  <si>
    <t>G. Zrealizowane i niezrealizowane zyski (straty) z inwestycji</t>
  </si>
  <si>
    <t xml:space="preserve">   1. Zrealizowane zyski (straty) z inwestycji</t>
  </si>
  <si>
    <t xml:space="preserve">   2. Niezrealizowane zyski (straty) z wyceny</t>
  </si>
  <si>
    <t>(14 765)</t>
  </si>
  <si>
    <t>H. Zysk (strata) z działalności operacyjnej</t>
  </si>
  <si>
    <t>(6 688)</t>
  </si>
  <si>
    <t>(29 387)</t>
  </si>
  <si>
    <t>(51 838)</t>
  </si>
  <si>
    <t>I. Wynik na operacjach nadzwyczajnych</t>
  </si>
  <si>
    <t>(40)</t>
  </si>
  <si>
    <t xml:space="preserve">   1. Zyski nadzwyczajne</t>
  </si>
  <si>
    <t xml:space="preserve">   2. Straty nadzwyczajne</t>
  </si>
  <si>
    <t>J. Zysk (strata) brutto</t>
  </si>
  <si>
    <t>(29 427)</t>
  </si>
  <si>
    <t>K. Obowiązkowe obciążenia wyniku finansowego</t>
  </si>
  <si>
    <t xml:space="preserve">   1. Podatek dochodowy</t>
  </si>
  <si>
    <t xml:space="preserve">   2. Pozostałe obowiązkowe obciążenia</t>
  </si>
  <si>
    <t>L. Zysk (strata) netto, w tym:</t>
  </si>
  <si>
    <t xml:space="preserve">   1. Zrealizowany zysk (strata) netto</t>
  </si>
  <si>
    <t>(13 680)</t>
  </si>
  <si>
    <t>(26 063)</t>
  </si>
  <si>
    <t xml:space="preserve">   2. Nie zrealizowany zysk (strata) netto</t>
  </si>
  <si>
    <t>(3 364)</t>
  </si>
  <si>
    <t>Zysk (strata) netto (za 12 miesięcy)</t>
  </si>
  <si>
    <t xml:space="preserve">Średnia ważona liczba akcji zwykłych </t>
  </si>
  <si>
    <t xml:space="preserve">Zysk (strata) na akcję zwykłą (w zł) </t>
  </si>
  <si>
    <t>(2,72)</t>
  </si>
  <si>
    <t>(1,69)</t>
  </si>
  <si>
    <t xml:space="preserve"> RACHUNEK  PRZEPŁYWU ŚRODKÓW PIENIĘŻNYCH FUNDUSZU (metoda bezpośrednia) </t>
  </si>
  <si>
    <t xml:space="preserve">IV kwartał            (rok bieżący)                         okres                     od 01.10.1999 r. do 31.12.1999 r.                        </t>
  </si>
  <si>
    <t xml:space="preserve">IV kwartały           narastająco          (rok bieżący.)                         okres                          od 01.01.1999 r.  do 31.12.1999 r.                       </t>
  </si>
  <si>
    <t xml:space="preserve">IV kwartał          (rok poprz.)                         okres                        od 01.10.1998 r. do 31.12.1998 r.                      </t>
  </si>
  <si>
    <t xml:space="preserve">IV kwartały            narastająco           (rok poprz.)                         okres                     od 01.01.1998 r.  do 31.12.1998 r.                           </t>
  </si>
  <si>
    <t>A. PRZEPŁYWY ŚRODKÓW PIENIĘŻNYCH Z DZIAŁALNOŚCI OPERACYJNEJ (I-II)</t>
  </si>
  <si>
    <t>(18 458)</t>
  </si>
  <si>
    <t xml:space="preserve">   I. Wpływy z działalności operacyjnej</t>
  </si>
  <si>
    <t xml:space="preserve">      1. Otrzymane odsetki</t>
  </si>
  <si>
    <t xml:space="preserve">      2. Otrzymane dywidendy i inne wpływy z tytułu udziałów w zyskach</t>
  </si>
  <si>
    <t xml:space="preserve">      3. Sprzedaż udziałów wiodących</t>
  </si>
  <si>
    <t xml:space="preserve">      4. Sprzedaż udziałów mniejszościowych</t>
  </si>
  <si>
    <t xml:space="preserve">      5. Sprzedaż akcji i udziałów w jednostkach zależnych</t>
  </si>
  <si>
    <t xml:space="preserve">      6. Sprzedaż akcji i udziałów w jednostkach stowarzyszonych</t>
  </si>
  <si>
    <t xml:space="preserve">      8. Zwrot z tytułu udzielonych pożyczek</t>
  </si>
  <si>
    <t xml:space="preserve">      9. Sprzedaż wartości niematerialnych i prawnych</t>
  </si>
  <si>
    <t xml:space="preserve">     10. Sprzedaż składników rzeczowego majątku trwałego</t>
  </si>
  <si>
    <t xml:space="preserve">     11. Inne wpływy, w tym:</t>
  </si>
  <si>
    <t xml:space="preserve">   II. Wydatki z tytułu działalności operacyjnej</t>
  </si>
  <si>
    <t>(62 870)</t>
  </si>
  <si>
    <t>(159 158)</t>
  </si>
  <si>
    <t>(27 961)</t>
  </si>
  <si>
    <t>(129 019)</t>
  </si>
  <si>
    <t xml:space="preserve">      1. Zapłacone wynagrodzenia firmy zarządzającej</t>
  </si>
  <si>
    <t>(1 642)</t>
  </si>
  <si>
    <t>(3 391)</t>
  </si>
  <si>
    <t xml:space="preserve">      2. Wydatki z tytułu usług doradztwa finansowego</t>
  </si>
  <si>
    <t>(443)</t>
  </si>
  <si>
    <t>(945)</t>
  </si>
  <si>
    <t>(281)</t>
  </si>
  <si>
    <t>(744)</t>
  </si>
  <si>
    <t xml:space="preserve">      3. Wydatki z tytułu usług prawnych</t>
  </si>
  <si>
    <t>(142)</t>
  </si>
  <si>
    <t>(370)</t>
  </si>
  <si>
    <t>(137)</t>
  </si>
  <si>
    <t>(1 178)</t>
  </si>
  <si>
    <t xml:space="preserve">      4. Zakup udziałów wiodących</t>
  </si>
  <si>
    <t>(227)</t>
  </si>
  <si>
    <t xml:space="preserve">      5. Zakup udziałów mniejszościowych</t>
  </si>
  <si>
    <t>(1 236)</t>
  </si>
  <si>
    <t>(3 981)</t>
  </si>
  <si>
    <t>(16 998)</t>
  </si>
  <si>
    <t xml:space="preserve">      6. Zakup akcji i udziałów w jednostkach zależnych</t>
  </si>
  <si>
    <t xml:space="preserve">      7. Zakup akcji i udziałów w jednostkach stowarzyszonych</t>
  </si>
  <si>
    <t>(965)</t>
  </si>
  <si>
    <t>(21 591)</t>
  </si>
  <si>
    <t>(43 480)</t>
  </si>
  <si>
    <t xml:space="preserve">      8. Zakup pozostałych papierów wartościowych, udziałów i innych praw majątkowych</t>
  </si>
  <si>
    <t>(57 441)</t>
  </si>
  <si>
    <t>(110 211)</t>
  </si>
  <si>
    <t>(54 887)</t>
  </si>
  <si>
    <t xml:space="preserve">      9. Udzielone pożyczki</t>
  </si>
  <si>
    <t>(1 873)</t>
  </si>
  <si>
    <t>(11 174)</t>
  </si>
  <si>
    <t>(2 200)</t>
  </si>
  <si>
    <t xml:space="preserve">     10. Zakup wartości niematerialnych i prawnych</t>
  </si>
  <si>
    <t>(7)</t>
  </si>
  <si>
    <t>(8)</t>
  </si>
  <si>
    <t xml:space="preserve">     11. Zakup składników rzeczowego majątku trwałego</t>
  </si>
  <si>
    <t>(3)</t>
  </si>
  <si>
    <t>(69)</t>
  </si>
  <si>
    <t>(16)</t>
  </si>
  <si>
    <t>(133)</t>
  </si>
  <si>
    <t xml:space="preserve">     12. Inne wydatki, w tym:</t>
  </si>
  <si>
    <t>(361)</t>
  </si>
  <si>
    <t>(10 164)</t>
  </si>
  <si>
    <t>(9 164)</t>
  </si>
  <si>
    <t xml:space="preserve">         - wynagrodzenia pracowników z narzutami</t>
  </si>
  <si>
    <t>(2 428)</t>
  </si>
  <si>
    <t>(3 409)</t>
  </si>
  <si>
    <t xml:space="preserve">         - rozliczenie z firmą zarządzającą</t>
  </si>
  <si>
    <t>(3 235)</t>
  </si>
  <si>
    <t xml:space="preserve">         - gwarancja PZZ Szamotuły</t>
  </si>
  <si>
    <t>(1 281)</t>
  </si>
  <si>
    <t xml:space="preserve">         - pozostałe</t>
  </si>
  <si>
    <t>B. PRZEPŁYWY ŚRODKÓW PIENIĘŻNYCH Z DZIAŁALNOŚCI FINANSOWEJ (I-II)</t>
  </si>
  <si>
    <t>(5 513)</t>
  </si>
  <si>
    <t>(26 058)</t>
  </si>
  <si>
    <t xml:space="preserve">   I. Wpływy z działalności finansowej</t>
  </si>
  <si>
    <t xml:space="preserve">     1. Zaciągnięcie pożyczek</t>
  </si>
  <si>
    <t xml:space="preserve">     2. Zaciągnięcie kredytów</t>
  </si>
  <si>
    <t xml:space="preserve">     3. Emisja akcji</t>
  </si>
  <si>
    <t xml:space="preserve">     4. Emisja dłużnych papierów wartościowych</t>
  </si>
  <si>
    <t xml:space="preserve">     5. Inne wpływy, w tym:</t>
  </si>
  <si>
    <t xml:space="preserve">   II. Wydatki z tytułu działalności finansowej</t>
  </si>
  <si>
    <t>(63 936)</t>
  </si>
  <si>
    <t>(173 636)</t>
  </si>
  <si>
    <t>(50 000)</t>
  </si>
  <si>
    <t>(155 800)</t>
  </si>
  <si>
    <t xml:space="preserve">      1. Spłata pożyczek</t>
  </si>
  <si>
    <t xml:space="preserve">      2. Spłata kredytów</t>
  </si>
  <si>
    <t xml:space="preserve">      3. Wydatki z tytułu zgromadzenia kapitału</t>
  </si>
  <si>
    <t xml:space="preserve">      4. Umorzenie akcji</t>
  </si>
  <si>
    <t xml:space="preserve">      5. Wykup dłużnych papierów wartościowych</t>
  </si>
  <si>
    <t>(169 417)</t>
  </si>
  <si>
    <t>(150 601)</t>
  </si>
  <si>
    <t xml:space="preserve">      6. Zapłacone odsetki</t>
  </si>
  <si>
    <t>(4 219)</t>
  </si>
  <si>
    <t>(5 199)</t>
  </si>
  <si>
    <t xml:space="preserve">      7. Inne wydatki, w tym:</t>
  </si>
  <si>
    <t>C. Przepływy pieniężne netto, razem (A+/-B)</t>
  </si>
  <si>
    <t>(3 846)</t>
  </si>
  <si>
    <t>D. Bilansowa zmiana stanu środków pieniężnych</t>
  </si>
  <si>
    <t xml:space="preserve">  Da)  w  tym zmiana stanu środków pieniężnych z tytułu różnic kursowych od walut obcych</t>
  </si>
  <si>
    <t>E. Środki pieniężne na początek okresu</t>
  </si>
  <si>
    <t>F. Środki pieniężne na koniec okresu (E+/-C+/-Da)</t>
  </si>
  <si>
    <t xml:space="preserve">ZESTAWIENIE PORTFELA INWESTYCYJNEGO </t>
  </si>
  <si>
    <t>1. Zmiana wartości bilansowej składników portfela inwestycyjnego</t>
  </si>
  <si>
    <t>Tabela źródłowa znajduje się w kolumnie AP / 216</t>
  </si>
  <si>
    <t>Udziały wiodące</t>
  </si>
  <si>
    <t>Udziały mniejszościowe</t>
  </si>
  <si>
    <t>Akcje i udziały w jednostkach zależnych</t>
  </si>
  <si>
    <t>Akcje i udziały w jednostkach stowarzysz-onych</t>
  </si>
  <si>
    <t>Akcje i udziały w pozostałych jednostkach krajowych</t>
  </si>
  <si>
    <t>Dłużne papiery wartościowe</t>
  </si>
  <si>
    <t>Pozostałe</t>
  </si>
  <si>
    <t>Zagraniczne papiery wartościowe</t>
  </si>
  <si>
    <t>Razem</t>
  </si>
  <si>
    <t>Wartość bilansowa na początek roku obrotowego</t>
  </si>
  <si>
    <t>a. Zwiększenia             (z tytułu)</t>
  </si>
  <si>
    <t>zakup</t>
  </si>
  <si>
    <t>wycena udziałów na 30.09.1999 r.</t>
  </si>
  <si>
    <t>udział w zysku netto</t>
  </si>
  <si>
    <t>przeniesienia</t>
  </si>
  <si>
    <t>zrealizowane dyskonto</t>
  </si>
  <si>
    <t>b. Zmniejszenia                   (z tytułu)</t>
  </si>
  <si>
    <t>udział w stracie netto</t>
  </si>
  <si>
    <t>(7 487)</t>
  </si>
  <si>
    <t>korekta kapitału i inne zmiany</t>
  </si>
  <si>
    <t>(749)</t>
  </si>
  <si>
    <t>sprzedaż udziałów</t>
  </si>
  <si>
    <t>(51 139)</t>
  </si>
  <si>
    <t>(23 201)</t>
  </si>
  <si>
    <t>(3 761)</t>
  </si>
  <si>
    <t>sprzedaż dłużnych papierów wartościowych</t>
  </si>
  <si>
    <t>rezerwy i odpisy aktualizujące</t>
  </si>
  <si>
    <t>(31 697)</t>
  </si>
  <si>
    <t>(54 662)</t>
  </si>
  <si>
    <t>zmniejszenia z tytułu zmiany struktury akcjonariatu</t>
  </si>
  <si>
    <t>Wartość bilansowa na koniec okresu</t>
  </si>
  <si>
    <t>2. Zbywalność składników portfela inwestycyjnego</t>
  </si>
  <si>
    <t>Tabela źródłowa znajduje się w kolumnie AI / 234</t>
  </si>
  <si>
    <t xml:space="preserve">               Z     nieograniczoną      zbywalnością</t>
  </si>
  <si>
    <t xml:space="preserve">   Z ograniczoną</t>
  </si>
  <si>
    <t>obrót giełdowy</t>
  </si>
  <si>
    <t>regulowany obrót pozagiełdowy</t>
  </si>
  <si>
    <t>nie notowane</t>
  </si>
  <si>
    <t xml:space="preserve">    zbywalnością</t>
  </si>
  <si>
    <t>wartość bilansowa</t>
  </si>
  <si>
    <t>wartość według ceny nabycia</t>
  </si>
  <si>
    <t>wartość rynkowa</t>
  </si>
  <si>
    <t xml:space="preserve">wartość rynkowa </t>
  </si>
  <si>
    <t>Akcje i udziały w jednostkach stowarzyszonych</t>
  </si>
  <si>
    <t>RAZEM</t>
  </si>
  <si>
    <t xml:space="preserve">Tabela udziałów wiodących, akcji i udziałów w jednostkach zależnych i stowarzyszonych znajduje się w arkuszu "Portfel" </t>
  </si>
  <si>
    <t>4. Zestawienie dłużnych papierów wartościowych</t>
  </si>
  <si>
    <t>obligacje</t>
  </si>
  <si>
    <t>Tabela źródłowa znajduje się w kolumnie G / 267</t>
  </si>
  <si>
    <t>Emitent</t>
  </si>
  <si>
    <t>Nr serii</t>
  </si>
  <si>
    <t>Termin wykupu</t>
  </si>
  <si>
    <t>Wartość nominalna</t>
  </si>
  <si>
    <t>Wartość w cenie nabycia</t>
  </si>
  <si>
    <t>Wartość rynkowa</t>
  </si>
  <si>
    <t>Należne odsetki</t>
  </si>
  <si>
    <t>Udział w aktywach netto</t>
  </si>
  <si>
    <t>inne dłużne papiery wartościowe</t>
  </si>
  <si>
    <t>Tabela źródłowa znajduje się w kolumnie O / 274</t>
  </si>
  <si>
    <t>Rodzaj</t>
  </si>
  <si>
    <t xml:space="preserve"> Wartość rynkowa</t>
  </si>
  <si>
    <t>Udział w aktywach netto %</t>
  </si>
  <si>
    <t>Krakowskie Przedsiębiorstwo Robót Drogowych S.A. w Krakowie</t>
  </si>
  <si>
    <t>obligacje zamienne na akcje serii B</t>
  </si>
  <si>
    <t>3 lata od daty zakończenia dystrybucji</t>
  </si>
  <si>
    <t>Przedsiębiorstwo Robót Inżynieryjnych S.A. z siedzibą we Wrocławiu</t>
  </si>
  <si>
    <t>Impexmetal S.A.</t>
  </si>
  <si>
    <t>bony dłużne</t>
  </si>
  <si>
    <t>10.01.2000 r.</t>
  </si>
  <si>
    <t>Elektrim VIII</t>
  </si>
  <si>
    <t>weksle</t>
  </si>
  <si>
    <t>15.02.2000 r.</t>
  </si>
  <si>
    <t>5. Zagraniczne papiery wartościowe</t>
  </si>
  <si>
    <t xml:space="preserve">      - zagraniczne akcje i udziały</t>
  </si>
  <si>
    <t xml:space="preserve">      - zagraniczne dłużne papiery wartościowe</t>
  </si>
  <si>
    <t>Zagraniczne papiery wartościowe razem</t>
  </si>
  <si>
    <t xml:space="preserve">Podpis (-y) osoby (-ób) </t>
  </si>
  <si>
    <t xml:space="preserve">Podpis osoby odpowiedzialnej </t>
  </si>
  <si>
    <t>reprezentującej (-ych) fundusz</t>
  </si>
  <si>
    <t>za prowadzenie rachunkowości funduszu</t>
  </si>
  <si>
    <t>Data .............................................</t>
  </si>
  <si>
    <r>
      <t xml:space="preserve">      </t>
    </r>
    <r>
      <rPr>
        <b/>
        <sz val="9"/>
        <rFont val="Times New Roman CE"/>
        <family val="1"/>
      </rPr>
      <t>7. Sprzedaż pozostałych papierów wartościowych, udziałów i innych praw majątkowych</t>
    </r>
  </si>
  <si>
    <t>(162)</t>
  </si>
  <si>
    <t>(61 033)</t>
  </si>
  <si>
    <t>(2 903)</t>
  </si>
  <si>
    <t>(1 016)</t>
  </si>
  <si>
    <t>(3 220)</t>
  </si>
  <si>
    <t>(199)</t>
  </si>
  <si>
    <t>(5 755)</t>
  </si>
  <si>
    <t>(48 265)</t>
  </si>
  <si>
    <t>(1 735)</t>
  </si>
  <si>
    <t>(2 480)</t>
  </si>
  <si>
    <t>(1 464)</t>
  </si>
  <si>
    <t>(21 058)</t>
  </si>
  <si>
    <t>(8 950)</t>
  </si>
  <si>
    <t>( 3 242)</t>
  </si>
  <si>
    <t>(91 072)</t>
  </si>
  <si>
    <t>(77 863)</t>
  </si>
  <si>
    <t>(9 986)</t>
  </si>
  <si>
    <t>(53 830)</t>
  </si>
  <si>
    <t>(31 005)</t>
  </si>
  <si>
    <t>(263 756)</t>
  </si>
  <si>
    <t>(1 714)</t>
  </si>
  <si>
    <t>(2 463)</t>
  </si>
  <si>
    <t>(52 183)</t>
  </si>
  <si>
    <t>(130 284)</t>
  </si>
  <si>
    <t>(1 647)</t>
  </si>
  <si>
    <t>(88 006)</t>
  </si>
  <si>
    <t>(4 511)</t>
  </si>
  <si>
    <t>3. Udziały wiodące oraz akcje i udziały w jednostkach zależnych i stowarzyszonych</t>
  </si>
  <si>
    <t>Tabela źródłowa znajduje się w kolumnie AW/ wiersz 3</t>
  </si>
  <si>
    <t>Nazwa jednostki ze wskazaniem formy prawnej</t>
  </si>
  <si>
    <t>Siedziba</t>
  </si>
  <si>
    <t>Przedmiot działalności</t>
  </si>
  <si>
    <t>Charakter powiązania kapitałowego (wiodące, zależne, stowarzyszone)</t>
  </si>
  <si>
    <t>Liczba akcji /udziałów</t>
  </si>
  <si>
    <t>Wartość księgowa akcji /udziałów przed korektą</t>
  </si>
  <si>
    <t>Korekta wartości księgowej akcji /udziałów</t>
  </si>
  <si>
    <t>Wartość bilansowa akcji /udziałów</t>
  </si>
  <si>
    <t>Wartość rynkowa (dla spółek notowanych)</t>
  </si>
  <si>
    <t>Procent posiadanego kapitału akcyjnego /zakładowego</t>
  </si>
  <si>
    <t>Udział w ogólnej liczbie głosów w walnym zgromadzeniu</t>
  </si>
  <si>
    <t>Otrzymane lub należne dywidendy (inne udziały w zyskach)</t>
  </si>
  <si>
    <t>1. Andrychowskie Zakłady Przemysłu Bawełnianego ANDROPOL S.A.</t>
  </si>
  <si>
    <t>Andrychów</t>
  </si>
  <si>
    <t>Tkanie materiałów bawełnianych (D17)</t>
  </si>
  <si>
    <t>wiodące</t>
  </si>
  <si>
    <t>(8 506)</t>
  </si>
  <si>
    <t>1.</t>
  </si>
  <si>
    <t>2. Zakłady Przemysłu Bawełnianego BIELTEX S.A.</t>
  </si>
  <si>
    <t>Bielawa</t>
  </si>
  <si>
    <t>Przygotowanie,przędzenie i wykańcznie włókien bawełnianych (D17)</t>
  </si>
  <si>
    <t>(9 067)</t>
  </si>
  <si>
    <t>2.</t>
  </si>
  <si>
    <t>3. Zakłady Przemysłu Bawełnianego BIELBAW S.A.</t>
  </si>
  <si>
    <t>(10 008)</t>
  </si>
  <si>
    <t>3.</t>
  </si>
  <si>
    <t>4. Przedsiębiorstwo Zbożowo-Młynarskie PZZ Bolesławiec S.A.</t>
  </si>
  <si>
    <t>Bolesławiec</t>
  </si>
  <si>
    <t>Wytwarzanie produktów przemiału zbóż (D15)</t>
  </si>
  <si>
    <t>(1 251)</t>
  </si>
  <si>
    <t>4.</t>
  </si>
  <si>
    <t>5. Grupa Kapitałowa FASING S.A.</t>
  </si>
  <si>
    <t>Katowice</t>
  </si>
  <si>
    <t>Produkcja maszyn i narzędzi dla górnictwa i innych dziedzin (D29)</t>
  </si>
  <si>
    <t>(13 957)</t>
  </si>
  <si>
    <t>6. Nowosądecka Fabryka  Urządzeń Górniczych NOWOMAG S.A.</t>
  </si>
  <si>
    <t>Nowy Sącz</t>
  </si>
  <si>
    <t>Produkcja maszyn  dla górnictwa  (D29)</t>
  </si>
  <si>
    <t>(2 826)</t>
  </si>
  <si>
    <t>7. DROP S.A.</t>
  </si>
  <si>
    <t>Ostrów Wielkopolski</t>
  </si>
  <si>
    <t>Produkcja,przetwórstwo i konserwowanie mięsa drobiowego (D15)</t>
  </si>
  <si>
    <t>(6 907)</t>
  </si>
  <si>
    <t>8. Poznanska Korporacja Budowlana Pekabex S.A.</t>
  </si>
  <si>
    <t>Poznań</t>
  </si>
  <si>
    <t>Budownictwo i produkcja prefabrykatów (F 45)</t>
  </si>
  <si>
    <t>(7 970)</t>
  </si>
  <si>
    <t>9. Zakłady Urządzeń Galwanicznych i Lakierniczych ZUGIL S.A.</t>
  </si>
  <si>
    <t>Wieluń</t>
  </si>
  <si>
    <t>Produkcja urządzeń do powłok ochronnych (160)</t>
  </si>
  <si>
    <t>(8 565)</t>
  </si>
  <si>
    <t>10. Zakłady Chemiczne VISCOPLAST S.A.</t>
  </si>
  <si>
    <t>Wrocław</t>
  </si>
  <si>
    <t>Produkcja medycznych bandaży i opatrunków (D24)</t>
  </si>
  <si>
    <t>11. Przedsiębiorstwo Zbożowo-Młynarskie Szamotuły S.A.w upadłości</t>
  </si>
  <si>
    <t>Szamotuły</t>
  </si>
  <si>
    <t>Przemysł spożywczy (D15)</t>
  </si>
  <si>
    <t>12. Przedsiębiorstwo Budowy Szybów S.A.</t>
  </si>
  <si>
    <t>Bytom</t>
  </si>
  <si>
    <t xml:space="preserve">Budownictwo (F45) </t>
  </si>
  <si>
    <t>(5 290)</t>
  </si>
  <si>
    <t>13. Zakłady Garbarskie Skotan S.A.</t>
  </si>
  <si>
    <t>Skoczów</t>
  </si>
  <si>
    <t>Przemysł skórzany (D19)</t>
  </si>
  <si>
    <t>14. Zakłady Zbożowo-Młynarskie GRENO S.A.w upadłości</t>
  </si>
  <si>
    <t>Grójec</t>
  </si>
  <si>
    <t>15. PZZ Świdnica S.A.w upadłości</t>
  </si>
  <si>
    <t>Świdnica</t>
  </si>
  <si>
    <t>(855)</t>
  </si>
  <si>
    <t>16. PZZ Kutno S.A.w upadłości</t>
  </si>
  <si>
    <t>Kutno</t>
  </si>
  <si>
    <t>19. Hydrobudowa Śląsk S.A.</t>
  </si>
  <si>
    <t>Budownictwo</t>
  </si>
  <si>
    <t>stowarzyszone</t>
  </si>
  <si>
    <t>20. Hydrobudowa Gdańsk S.A.</t>
  </si>
  <si>
    <t>Gdańsk</t>
  </si>
  <si>
    <t>21. Energopol S.A.</t>
  </si>
  <si>
    <t>Sosnowiec</t>
  </si>
  <si>
    <t>Działalność budowlano- montażowa</t>
  </si>
  <si>
    <t>22. Instal Kraków S.A.</t>
  </si>
  <si>
    <t>Kraków</t>
  </si>
  <si>
    <t>(75 202)</t>
  </si>
  <si>
    <t>Udziały wiodące oraz akcje i udziały w jednostkach zależnych i stowarzyszonych c.d. zestawienia</t>
  </si>
  <si>
    <t>Tabela źródłowa znajduje się w kolumnie L/ wiersz 15</t>
  </si>
  <si>
    <t>Nazwa jednostki</t>
  </si>
  <si>
    <t>Przychody netto</t>
  </si>
  <si>
    <t>Zysk na działalności</t>
  </si>
  <si>
    <t>Majątek obrotowy</t>
  </si>
  <si>
    <t>Należności</t>
  </si>
  <si>
    <t>Zapasy</t>
  </si>
  <si>
    <t>Aktywa</t>
  </si>
  <si>
    <t>Kapitał własny</t>
  </si>
  <si>
    <t xml:space="preserve">      Zobowiązania</t>
  </si>
  <si>
    <t>ze</t>
  </si>
  <si>
    <t>operacyjnej</t>
  </si>
  <si>
    <t xml:space="preserve"> razem</t>
  </si>
  <si>
    <t>w tym:</t>
  </si>
  <si>
    <t xml:space="preserve">sprzedaży </t>
  </si>
  <si>
    <t>ogółem</t>
  </si>
  <si>
    <t>akcyjny (zakładowy)</t>
  </si>
  <si>
    <t xml:space="preserve">Należne wpłaty na poczet kapitału akcyjnego </t>
  </si>
  <si>
    <t>zapasowy</t>
  </si>
  <si>
    <t>rezerwowe</t>
  </si>
  <si>
    <t>nie podzielony wynik finansowy z lat ubiegłych</t>
  </si>
  <si>
    <t>zysk (strata) netto</t>
  </si>
  <si>
    <t>w tym: długoter-minowe</t>
  </si>
  <si>
    <t>(784)</t>
  </si>
  <si>
    <t>(1 092)</t>
  </si>
  <si>
    <t>3.Zakłady Przemysłu Bawełnianego BIELBAW S.A.</t>
  </si>
  <si>
    <t>4.Przedsiębiorstwo Zbożowo-Młynarskie PZZ S.A.</t>
  </si>
  <si>
    <t>(2 889)</t>
  </si>
  <si>
    <t>(4 079)</t>
  </si>
  <si>
    <t>5. Fabryka Sprzętu i Narzędzi Górniczych FASING S.A.</t>
  </si>
  <si>
    <t>(4 989)</t>
  </si>
  <si>
    <t>(6 687)</t>
  </si>
  <si>
    <t>6. Nowosądecka Fabryka Maszyn i Urządzeń Górniczych NOWOMAG S.A.</t>
  </si>
  <si>
    <t>(3 591)</t>
  </si>
  <si>
    <t>(4 871)</t>
  </si>
  <si>
    <t>10. Zakłady Urządzeń Galwanicznych i Lakierniczych ZUGiL S.A.</t>
  </si>
  <si>
    <t>(581)</t>
  </si>
  <si>
    <t>11. Zakłady Chemiczne VISCOPLAST S.A.</t>
  </si>
  <si>
    <t>13. Przedsiębiorstwo Budowy Szybów S.A.</t>
  </si>
  <si>
    <t>(2525)</t>
  </si>
  <si>
    <t>14. Zakłady Garbarskie SKOTAN S.A.</t>
  </si>
  <si>
    <t>15. Hydrobudowa Śląsk S.A.</t>
  </si>
  <si>
    <t>16. Hydrobudowa Gdańsk S.A.</t>
  </si>
  <si>
    <t>17. Energopol S.A.</t>
  </si>
  <si>
    <t>18. Instal Kraków S.A.</t>
  </si>
  <si>
    <t>Liczba akcji (udziałów)</t>
  </si>
  <si>
    <t>Wartość bilansowa akcji (udziałów)</t>
  </si>
  <si>
    <t>Procent posiadanego kapitału akcyjnego (zakładowego)</t>
  </si>
  <si>
    <t>....</t>
  </si>
  <si>
    <t xml:space="preserve">  11. Inne wpływy, w tym:</t>
  </si>
  <si>
    <t>\</t>
  </si>
  <si>
    <t>( 2 260)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</si>
</sst>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-mmm\-yy"/>
    <numFmt numFmtId="165" formatCode="dd\-mmm"/>
    <numFmt numFmtId="166" formatCode="mmm\-yy"/>
    <numFmt numFmtId="167" formatCode="#,##0;\-#,##0"/>
    <numFmt numFmtId="168" formatCode="#,##0;[Red]\-#,##0"/>
    <numFmt numFmtId="169" formatCode="#,##0.00;\-#,##0.00"/>
    <numFmt numFmtId="170" formatCode="#,##0.00;[Red]\-#,##0.00"/>
    <numFmt numFmtId="171" formatCode="#,##0&quot;zł&quot;;\-#,##0&quot;zł&quot;"/>
    <numFmt numFmtId="172" formatCode="#,##0&quot;zł&quot;;[Red]\-#,##0&quot;zł&quot;"/>
    <numFmt numFmtId="173" formatCode="#,##0.00&quot;zł&quot;;\-#,##0.00&quot;zł&quot;"/>
    <numFmt numFmtId="174" formatCode="#,##0.00&quot;zł&quot;;[Red]\-#,##0.00&quot;zł&quot;"/>
    <numFmt numFmtId="175" formatCode="d\.m\.yy"/>
    <numFmt numFmtId="176" formatCode="d\.mmm\.yy"/>
    <numFmt numFmtId="177" formatCode="d\.mmm"/>
    <numFmt numFmtId="178" formatCode="mmm\.yy"/>
    <numFmt numFmtId="179" formatCode="d\.m\.yy\ h:mm"/>
    <numFmt numFmtId="180" formatCode="#,##0.0;[Red]\-#,##0.0"/>
    <numFmt numFmtId="181" formatCode="0.0"/>
    <numFmt numFmtId="182" formatCode="0.0%"/>
    <numFmt numFmtId="183" formatCode="0.000000"/>
    <numFmt numFmtId="184" formatCode="0.00000"/>
    <numFmt numFmtId="185" formatCode="0.0000"/>
    <numFmt numFmtId="186" formatCode="0.000"/>
    <numFmt numFmtId="187" formatCode="0.0000000"/>
    <numFmt numFmtId="188" formatCode="#,##0.0"/>
    <numFmt numFmtId="189" formatCode="#,##0.0\ _z_ł;\-#,##0.0\ _z_ł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4"/>
      <name val="Times New Roman CE"/>
      <family val="1"/>
    </font>
    <font>
      <sz val="8"/>
      <name val="Times New Roman CE"/>
      <family val="0"/>
    </font>
    <font>
      <sz val="10"/>
      <name val="Times New Roman CE"/>
      <family val="0"/>
    </font>
    <font>
      <b/>
      <sz val="11"/>
      <name val="Times New Roman CE"/>
      <family val="0"/>
    </font>
    <font>
      <b/>
      <sz val="10"/>
      <name val="Times New Roman CE"/>
      <family val="0"/>
    </font>
    <font>
      <b/>
      <sz val="8"/>
      <name val="Times New Roman CE"/>
      <family val="0"/>
    </font>
    <font>
      <b/>
      <sz val="9"/>
      <name val="Times New Roman CE"/>
      <family val="0"/>
    </font>
    <font>
      <b/>
      <sz val="8"/>
      <color indexed="8"/>
      <name val="Times New Roman CE"/>
      <family val="0"/>
    </font>
    <font>
      <sz val="9"/>
      <name val="Times New Roman CE"/>
      <family val="0"/>
    </font>
    <font>
      <sz val="9"/>
      <color indexed="8"/>
      <name val="Times New Roman CE"/>
      <family val="0"/>
    </font>
    <font>
      <b/>
      <sz val="9"/>
      <color indexed="8"/>
      <name val="Times New Roman CE"/>
      <family val="0"/>
    </font>
    <font>
      <sz val="9"/>
      <name val="MS Sans Serif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sz val="10"/>
      <name val="Times New Roman"/>
      <family val="1"/>
    </font>
    <font>
      <sz val="12"/>
      <name val="MS Sans Serif"/>
      <family val="2"/>
    </font>
    <font>
      <sz val="10"/>
      <color indexed="8"/>
      <name val="Times New Roman CE"/>
      <family val="1"/>
    </font>
    <font>
      <b/>
      <sz val="8"/>
      <name val="MS Sans Serif"/>
      <family val="0"/>
    </font>
    <font>
      <b/>
      <i/>
      <sz val="8"/>
      <name val="Times New Roman CE"/>
      <family val="0"/>
    </font>
    <font>
      <i/>
      <sz val="10"/>
      <name val="Times New Roman CE"/>
      <family val="0"/>
    </font>
    <font>
      <sz val="8"/>
      <name val="MS Sans Serif"/>
      <family val="0"/>
    </font>
  </fonts>
  <fills count="14">
    <fill>
      <patternFill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gray0625">
        <fgColor indexed="22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22"/>
        <bgColor indexed="22"/>
      </patternFill>
    </fill>
    <fill>
      <patternFill patternType="gray0625">
        <fgColor indexed="23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 vertical="top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Continuous" vertical="top" wrapText="1"/>
    </xf>
    <xf numFmtId="0" fontId="12" fillId="2" borderId="3" xfId="0" applyFont="1" applyFill="1" applyBorder="1" applyAlignment="1">
      <alignment horizontal="centerContinuous" vertical="top" wrapText="1"/>
    </xf>
    <xf numFmtId="0" fontId="12" fillId="2" borderId="4" xfId="0" applyFont="1" applyFill="1" applyBorder="1" applyAlignment="1">
      <alignment horizontal="centerContinuous" vertical="top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left" vertical="center" wrapText="1"/>
    </xf>
    <xf numFmtId="168" fontId="13" fillId="0" borderId="4" xfId="0" applyNumberFormat="1" applyFont="1" applyFill="1" applyBorder="1" applyAlignment="1" applyProtection="1">
      <alignment wrapText="1"/>
      <protection locked="0"/>
    </xf>
    <xf numFmtId="168" fontId="13" fillId="0" borderId="4" xfId="0" applyNumberFormat="1" applyFont="1" applyFill="1" applyBorder="1" applyAlignment="1" applyProtection="1">
      <alignment horizontal="right" wrapText="1"/>
      <protection locked="0"/>
    </xf>
    <xf numFmtId="0" fontId="7" fillId="3" borderId="0" xfId="0" applyFont="1" applyFill="1" applyAlignment="1">
      <alignment/>
    </xf>
    <xf numFmtId="0" fontId="11" fillId="4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wrapText="1"/>
    </xf>
    <xf numFmtId="168" fontId="14" fillId="3" borderId="4" xfId="0" applyNumberFormat="1" applyFont="1" applyFill="1" applyBorder="1" applyAlignment="1" applyProtection="1">
      <alignment wrapText="1"/>
      <protection locked="0"/>
    </xf>
    <xf numFmtId="0" fontId="11" fillId="4" borderId="4" xfId="0" applyFont="1" applyFill="1" applyBorder="1" applyAlignment="1">
      <alignment horizontal="left" wrapText="1"/>
    </xf>
    <xf numFmtId="170" fontId="14" fillId="3" borderId="4" xfId="0" applyNumberFormat="1" applyFont="1" applyFill="1" applyBorder="1" applyAlignment="1" applyProtection="1">
      <alignment wrapText="1"/>
      <protection locked="0"/>
    </xf>
    <xf numFmtId="0" fontId="11" fillId="5" borderId="0" xfId="0" applyFont="1" applyFill="1" applyBorder="1" applyAlignment="1">
      <alignment vertical="center" wrapText="1"/>
    </xf>
    <xf numFmtId="180" fontId="13" fillId="0" borderId="0" xfId="0" applyNumberFormat="1" applyFont="1" applyFill="1" applyBorder="1" applyAlignment="1" applyProtection="1">
      <alignment wrapText="1"/>
      <protection locked="0"/>
    </xf>
    <xf numFmtId="0" fontId="9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/>
    </xf>
    <xf numFmtId="37" fontId="15" fillId="6" borderId="4" xfId="0" applyNumberFormat="1" applyFont="1" applyFill="1" applyBorder="1" applyAlignment="1">
      <alignment horizontal="right" vertical="top" wrapText="1"/>
    </xf>
    <xf numFmtId="37" fontId="15" fillId="6" borderId="4" xfId="0" applyNumberFormat="1" applyFont="1" applyFill="1" applyBorder="1" applyAlignment="1">
      <alignment horizontal="right" vertical="top" wrapText="1"/>
    </xf>
    <xf numFmtId="3" fontId="7" fillId="0" borderId="0" xfId="0" applyNumberFormat="1" applyFont="1" applyAlignment="1">
      <alignment/>
    </xf>
    <xf numFmtId="0" fontId="11" fillId="4" borderId="4" xfId="0" applyNumberFormat="1" applyFont="1" applyFill="1" applyBorder="1" applyAlignment="1">
      <alignment vertical="center" wrapText="1"/>
    </xf>
    <xf numFmtId="37" fontId="14" fillId="0" borderId="4" xfId="0" applyNumberFormat="1" applyFont="1" applyFill="1" applyBorder="1" applyAlignment="1" applyProtection="1">
      <alignment horizontal="right" wrapText="1"/>
      <protection locked="0"/>
    </xf>
    <xf numFmtId="37" fontId="14" fillId="7" borderId="4" xfId="0" applyNumberFormat="1" applyFont="1" applyFill="1" applyBorder="1" applyAlignment="1">
      <alignment horizontal="right" wrapText="1"/>
    </xf>
    <xf numFmtId="0" fontId="7" fillId="3" borderId="0" xfId="0" applyFont="1" applyFill="1" applyAlignment="1">
      <alignment wrapText="1"/>
    </xf>
    <xf numFmtId="3" fontId="7" fillId="0" borderId="0" xfId="0" applyNumberFormat="1" applyFont="1" applyAlignment="1">
      <alignment wrapText="1"/>
    </xf>
    <xf numFmtId="0" fontId="11" fillId="4" borderId="4" xfId="0" applyFont="1" applyFill="1" applyBorder="1" applyAlignment="1">
      <alignment vertical="center" wrapText="1"/>
    </xf>
    <xf numFmtId="37" fontId="7" fillId="3" borderId="0" xfId="0" applyNumberFormat="1" applyFont="1" applyFill="1" applyAlignment="1">
      <alignment wrapText="1"/>
    </xf>
    <xf numFmtId="37" fontId="7" fillId="0" borderId="0" xfId="0" applyNumberFormat="1" applyFont="1" applyAlignment="1">
      <alignment wrapText="1"/>
    </xf>
    <xf numFmtId="37" fontId="15" fillId="0" borderId="4" xfId="0" applyNumberFormat="1" applyFont="1" applyFill="1" applyBorder="1" applyAlignment="1" applyProtection="1">
      <alignment horizontal="right" wrapText="1"/>
      <protection locked="0"/>
    </xf>
    <xf numFmtId="37" fontId="15" fillId="7" borderId="4" xfId="0" applyNumberFormat="1" applyFont="1" applyFill="1" applyBorder="1" applyAlignment="1">
      <alignment horizontal="right" wrapText="1"/>
    </xf>
    <xf numFmtId="37" fontId="13" fillId="0" borderId="4" xfId="0" applyNumberFormat="1" applyFont="1" applyFill="1" applyBorder="1" applyAlignment="1" applyProtection="1">
      <alignment horizontal="right" wrapText="1"/>
      <protection locked="0"/>
    </xf>
    <xf numFmtId="0" fontId="11" fillId="4" borderId="4" xfId="0" applyFont="1" applyFill="1" applyBorder="1" applyAlignment="1">
      <alignment wrapText="1"/>
    </xf>
    <xf numFmtId="37" fontId="14" fillId="0" borderId="0" xfId="0" applyNumberFormat="1" applyFont="1" applyFill="1" applyBorder="1" applyAlignment="1" applyProtection="1">
      <alignment horizontal="right" wrapText="1"/>
      <protection locked="0"/>
    </xf>
    <xf numFmtId="37" fontId="14" fillId="7" borderId="0" xfId="0" applyNumberFormat="1" applyFont="1" applyFill="1" applyBorder="1" applyAlignment="1">
      <alignment horizontal="right" wrapText="1"/>
    </xf>
    <xf numFmtId="0" fontId="11" fillId="7" borderId="0" xfId="0" applyFont="1" applyFill="1" applyBorder="1" applyAlignment="1">
      <alignment vertical="center" wrapText="1"/>
    </xf>
    <xf numFmtId="37" fontId="15" fillId="3" borderId="4" xfId="0" applyNumberFormat="1" applyFont="1" applyFill="1" applyBorder="1" applyAlignment="1" applyProtection="1">
      <alignment horizontal="right" wrapText="1"/>
      <protection locked="0"/>
    </xf>
    <xf numFmtId="37" fontId="15" fillId="5" borderId="4" xfId="0" applyNumberFormat="1" applyFont="1" applyFill="1" applyBorder="1" applyAlignment="1">
      <alignment horizontal="right" wrapText="1"/>
    </xf>
    <xf numFmtId="37" fontId="15" fillId="3" borderId="4" xfId="0" applyNumberFormat="1" applyFont="1" applyFill="1" applyBorder="1" applyAlignment="1" applyProtection="1" quotePrefix="1">
      <alignment horizontal="right" wrapText="1"/>
      <protection locked="0"/>
    </xf>
    <xf numFmtId="37" fontId="15" fillId="7" borderId="4" xfId="0" applyNumberFormat="1" applyFont="1" applyFill="1" applyBorder="1" applyAlignment="1" quotePrefix="1">
      <alignment horizontal="right" wrapText="1"/>
    </xf>
    <xf numFmtId="0" fontId="11" fillId="4" borderId="4" xfId="0" applyFont="1" applyFill="1" applyBorder="1" applyAlignment="1">
      <alignment wrapText="1"/>
    </xf>
    <xf numFmtId="37" fontId="14" fillId="7" borderId="4" xfId="0" applyNumberFormat="1" applyFont="1" applyFill="1" applyBorder="1" applyAlignment="1" quotePrefix="1">
      <alignment horizontal="right" wrapText="1"/>
    </xf>
    <xf numFmtId="37" fontId="15" fillId="0" borderId="4" xfId="0" applyNumberFormat="1" applyFont="1" applyFill="1" applyBorder="1" applyAlignment="1" applyProtection="1" quotePrefix="1">
      <alignment horizontal="right" wrapText="1"/>
      <protection locked="0"/>
    </xf>
    <xf numFmtId="37" fontId="14" fillId="3" borderId="4" xfId="0" applyNumberFormat="1" applyFont="1" applyFill="1" applyBorder="1" applyAlignment="1" applyProtection="1" quotePrefix="1">
      <alignment horizontal="right" wrapText="1"/>
      <protection locked="0"/>
    </xf>
    <xf numFmtId="37" fontId="14" fillId="0" borderId="4" xfId="0" applyNumberFormat="1" applyFont="1" applyFill="1" applyBorder="1" applyAlignment="1" applyProtection="1" quotePrefix="1">
      <alignment horizontal="right" wrapText="1"/>
      <protection locked="0"/>
    </xf>
    <xf numFmtId="0" fontId="11" fillId="7" borderId="0" xfId="0" applyFont="1" applyFill="1" applyBorder="1" applyAlignment="1">
      <alignment wrapText="1"/>
    </xf>
    <xf numFmtId="37" fontId="14" fillId="3" borderId="0" xfId="0" applyNumberFormat="1" applyFont="1" applyFill="1" applyBorder="1" applyAlignment="1" applyProtection="1">
      <alignment horizontal="right" wrapText="1"/>
      <protection locked="0"/>
    </xf>
    <xf numFmtId="0" fontId="7" fillId="3" borderId="0" xfId="0" applyFont="1" applyFill="1" applyBorder="1" applyAlignment="1">
      <alignment wrapText="1"/>
    </xf>
    <xf numFmtId="37" fontId="16" fillId="0" borderId="4" xfId="0" applyNumberFormat="1" applyFont="1" applyBorder="1" applyAlignment="1">
      <alignment horizontal="right"/>
    </xf>
    <xf numFmtId="37" fontId="16" fillId="5" borderId="4" xfId="0" applyNumberFormat="1" applyFont="1" applyFill="1" applyBorder="1" applyAlignment="1">
      <alignment horizontal="right"/>
    </xf>
    <xf numFmtId="0" fontId="11" fillId="4" borderId="7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/>
    </xf>
    <xf numFmtId="0" fontId="16" fillId="3" borderId="0" xfId="0" applyFont="1" applyFill="1" applyAlignment="1">
      <alignment/>
    </xf>
    <xf numFmtId="0" fontId="9" fillId="4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 applyProtection="1">
      <alignment horizontal="right"/>
      <protection locked="0"/>
    </xf>
    <xf numFmtId="0" fontId="15" fillId="0" borderId="4" xfId="0" applyFont="1" applyFill="1" applyBorder="1" applyAlignment="1">
      <alignment horizontal="right" vertical="top" wrapText="1"/>
    </xf>
    <xf numFmtId="0" fontId="14" fillId="0" borderId="4" xfId="0" applyFont="1" applyFill="1" applyBorder="1" applyAlignment="1">
      <alignment horizontal="right" vertical="top" wrapText="1"/>
    </xf>
    <xf numFmtId="0" fontId="11" fillId="0" borderId="4" xfId="0" applyFont="1" applyBorder="1" applyAlignment="1" applyProtection="1">
      <alignment horizontal="right"/>
      <protection locked="0"/>
    </xf>
    <xf numFmtId="0" fontId="15" fillId="0" borderId="4" xfId="0" applyFont="1" applyFill="1" applyBorder="1" applyAlignment="1">
      <alignment horizontal="right" vertical="top" wrapText="1"/>
    </xf>
    <xf numFmtId="0" fontId="16" fillId="0" borderId="0" xfId="0" applyFont="1" applyFill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16" fillId="3" borderId="0" xfId="0" applyFont="1" applyFill="1" applyAlignment="1" applyProtection="1">
      <alignment/>
      <protection locked="0"/>
    </xf>
    <xf numFmtId="0" fontId="7" fillId="3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9" fillId="4" borderId="6" xfId="0" applyFont="1" applyFill="1" applyBorder="1" applyAlignment="1">
      <alignment horizontal="centerContinuous" vertical="center" wrapText="1"/>
    </xf>
    <xf numFmtId="0" fontId="12" fillId="2" borderId="0" xfId="0" applyFont="1" applyFill="1" applyBorder="1" applyAlignment="1">
      <alignment horizontal="center" vertical="top" wrapText="1"/>
    </xf>
    <xf numFmtId="3" fontId="11" fillId="0" borderId="4" xfId="0" applyNumberFormat="1" applyFont="1" applyFill="1" applyBorder="1" applyAlignment="1" applyProtection="1">
      <alignment horizontal="right" wrapText="1"/>
      <protection locked="0"/>
    </xf>
    <xf numFmtId="3" fontId="11" fillId="0" borderId="4" xfId="0" applyNumberFormat="1" applyFont="1" applyFill="1" applyBorder="1" applyAlignment="1" applyProtection="1" quotePrefix="1">
      <alignment horizontal="right" wrapText="1"/>
      <protection locked="0"/>
    </xf>
    <xf numFmtId="3" fontId="7" fillId="3" borderId="0" xfId="0" applyNumberFormat="1" applyFont="1" applyFill="1" applyAlignment="1">
      <alignment wrapText="1"/>
    </xf>
    <xf numFmtId="3" fontId="13" fillId="0" borderId="4" xfId="0" applyNumberFormat="1" applyFont="1" applyFill="1" applyBorder="1" applyAlignment="1" applyProtection="1" quotePrefix="1">
      <alignment horizontal="right" wrapText="1"/>
      <protection locked="0"/>
    </xf>
    <xf numFmtId="3" fontId="13" fillId="0" borderId="4" xfId="0" applyNumberFormat="1" applyFont="1" applyFill="1" applyBorder="1" applyAlignment="1" applyProtection="1">
      <alignment horizontal="right" wrapText="1"/>
      <protection locked="0"/>
    </xf>
    <xf numFmtId="3" fontId="7" fillId="3" borderId="0" xfId="0" applyNumberFormat="1" applyFont="1" applyFill="1" applyAlignment="1">
      <alignment/>
    </xf>
    <xf numFmtId="3" fontId="17" fillId="3" borderId="0" xfId="0" applyNumberFormat="1" applyFont="1" applyFill="1" applyAlignment="1">
      <alignment/>
    </xf>
    <xf numFmtId="0" fontId="17" fillId="3" borderId="0" xfId="0" applyFont="1" applyFill="1" applyAlignment="1">
      <alignment/>
    </xf>
    <xf numFmtId="3" fontId="7" fillId="8" borderId="0" xfId="0" applyNumberFormat="1" applyFont="1" applyFill="1" applyAlignment="1">
      <alignment/>
    </xf>
    <xf numFmtId="3" fontId="15" fillId="3" borderId="4" xfId="0" applyNumberFormat="1" applyFont="1" applyFill="1" applyBorder="1" applyAlignment="1" applyProtection="1" quotePrefix="1">
      <alignment horizontal="right" wrapText="1"/>
      <protection locked="0"/>
    </xf>
    <xf numFmtId="3" fontId="15" fillId="3" borderId="4" xfId="0" applyNumberFormat="1" applyFont="1" applyFill="1" applyBorder="1" applyAlignment="1" quotePrefix="1">
      <alignment horizontal="right" wrapText="1"/>
    </xf>
    <xf numFmtId="3" fontId="15" fillId="0" borderId="4" xfId="0" applyNumberFormat="1" applyFont="1" applyFill="1" applyBorder="1" applyAlignment="1" applyProtection="1" quotePrefix="1">
      <alignment horizontal="right" wrapText="1"/>
      <protection locked="0"/>
    </xf>
    <xf numFmtId="3" fontId="13" fillId="0" borderId="4" xfId="0" applyNumberFormat="1" applyFont="1" applyFill="1" applyBorder="1" applyAlignment="1">
      <alignment horizontal="right" wrapText="1"/>
    </xf>
    <xf numFmtId="3" fontId="13" fillId="0" borderId="4" xfId="0" applyNumberFormat="1" applyFont="1" applyFill="1" applyBorder="1" applyAlignment="1" quotePrefix="1">
      <alignment horizontal="right" wrapText="1"/>
    </xf>
    <xf numFmtId="3" fontId="14" fillId="3" borderId="4" xfId="0" applyNumberFormat="1" applyFont="1" applyFill="1" applyBorder="1" applyAlignment="1" applyProtection="1" quotePrefix="1">
      <alignment horizontal="right" wrapText="1"/>
      <protection locked="0"/>
    </xf>
    <xf numFmtId="3" fontId="11" fillId="0" borderId="4" xfId="0" applyNumberFormat="1" applyFont="1" applyFill="1" applyBorder="1" applyAlignment="1" applyProtection="1" quotePrefix="1">
      <alignment horizontal="right" wrapText="1"/>
      <protection/>
    </xf>
    <xf numFmtId="0" fontId="11" fillId="9" borderId="4" xfId="0" applyFont="1" applyFill="1" applyBorder="1" applyAlignment="1">
      <alignment wrapText="1"/>
    </xf>
    <xf numFmtId="3" fontId="14" fillId="3" borderId="4" xfId="0" applyNumberFormat="1" applyFont="1" applyFill="1" applyBorder="1" applyAlignment="1" applyProtection="1">
      <alignment horizontal="right" wrapText="1"/>
      <protection locked="0"/>
    </xf>
    <xf numFmtId="3" fontId="14" fillId="3" borderId="4" xfId="0" applyNumberFormat="1" applyFont="1" applyFill="1" applyBorder="1" applyAlignment="1">
      <alignment horizontal="right" wrapText="1"/>
    </xf>
    <xf numFmtId="3" fontId="14" fillId="0" borderId="4" xfId="0" applyNumberFormat="1" applyFont="1" applyFill="1" applyBorder="1" applyAlignment="1" applyProtection="1" quotePrefix="1">
      <alignment horizontal="right" wrapText="1"/>
      <protection locked="0"/>
    </xf>
    <xf numFmtId="3" fontId="14" fillId="3" borderId="4" xfId="0" applyNumberFormat="1" applyFont="1" applyFill="1" applyBorder="1" applyAlignment="1" quotePrefix="1">
      <alignment horizontal="right" wrapText="1"/>
    </xf>
    <xf numFmtId="3" fontId="13" fillId="0" borderId="4" xfId="0" applyNumberFormat="1" applyFont="1" applyBorder="1" applyAlignment="1" applyProtection="1">
      <alignment horizontal="right"/>
      <protection locked="0"/>
    </xf>
    <xf numFmtId="3" fontId="13" fillId="0" borderId="4" xfId="0" applyNumberFormat="1" applyFont="1" applyBorder="1" applyAlignment="1" applyProtection="1" quotePrefix="1">
      <alignment horizontal="right"/>
      <protection locked="0"/>
    </xf>
    <xf numFmtId="3" fontId="11" fillId="0" borderId="4" xfId="0" applyNumberFormat="1" applyFont="1" applyBorder="1" applyAlignment="1" applyProtection="1" quotePrefix="1">
      <alignment horizontal="right"/>
      <protection locked="0"/>
    </xf>
    <xf numFmtId="3" fontId="7" fillId="0" borderId="0" xfId="0" applyNumberFormat="1" applyFont="1" applyAlignment="1" quotePrefix="1">
      <alignment/>
    </xf>
    <xf numFmtId="3" fontId="0" fillId="0" borderId="0" xfId="0" applyNumberFormat="1" applyAlignment="1">
      <alignment/>
    </xf>
    <xf numFmtId="3" fontId="11" fillId="0" borderId="4" xfId="0" applyNumberFormat="1" applyFont="1" applyBorder="1" applyAlignment="1" applyProtection="1">
      <alignment horizontal="right"/>
      <protection locked="0"/>
    </xf>
    <xf numFmtId="0" fontId="7" fillId="0" borderId="0" xfId="0" applyFont="1" applyFill="1" applyAlignment="1">
      <alignment/>
    </xf>
    <xf numFmtId="3" fontId="16" fillId="0" borderId="0" xfId="0" applyNumberFormat="1" applyFont="1" applyAlignment="1">
      <alignment horizontal="right"/>
    </xf>
    <xf numFmtId="3" fontId="16" fillId="10" borderId="4" xfId="0" applyNumberFormat="1" applyFont="1" applyFill="1" applyBorder="1" applyAlignment="1">
      <alignment horizontal="right"/>
    </xf>
    <xf numFmtId="3" fontId="11" fillId="10" borderId="4" xfId="0" applyNumberFormat="1" applyFont="1" applyFill="1" applyBorder="1" applyAlignment="1">
      <alignment horizontal="right" vertical="center" wrapText="1"/>
    </xf>
    <xf numFmtId="4" fontId="13" fillId="0" borderId="4" xfId="0" applyNumberFormat="1" applyFont="1" applyBorder="1" applyAlignment="1" applyProtection="1" quotePrefix="1">
      <alignment horizontal="right"/>
      <protection locked="0"/>
    </xf>
    <xf numFmtId="0" fontId="11" fillId="0" borderId="0" xfId="0" applyFont="1" applyFill="1" applyAlignment="1">
      <alignment wrapText="1"/>
    </xf>
    <xf numFmtId="0" fontId="13" fillId="0" borderId="0" xfId="0" applyFont="1" applyFill="1" applyBorder="1" applyAlignment="1">
      <alignment/>
    </xf>
    <xf numFmtId="0" fontId="9" fillId="2" borderId="4" xfId="0" applyFont="1" applyFill="1" applyBorder="1" applyAlignment="1">
      <alignment horizontal="centerContinuous" vertical="center" wrapText="1"/>
    </xf>
    <xf numFmtId="3" fontId="11" fillId="0" borderId="4" xfId="0" applyNumberFormat="1" applyFont="1" applyBorder="1" applyAlignment="1">
      <alignment horizontal="right"/>
    </xf>
    <xf numFmtId="3" fontId="11" fillId="0" borderId="4" xfId="0" applyNumberFormat="1" applyFont="1" applyBorder="1" applyAlignment="1" quotePrefix="1">
      <alignment horizontal="right"/>
    </xf>
    <xf numFmtId="3" fontId="11" fillId="0" borderId="4" xfId="0" applyNumberFormat="1" applyFont="1" applyBorder="1" applyAlignment="1" quotePrefix="1">
      <alignment horizontal="right"/>
    </xf>
    <xf numFmtId="0" fontId="7" fillId="0" borderId="0" xfId="0" applyFont="1" applyAlignment="1">
      <alignment vertical="center"/>
    </xf>
    <xf numFmtId="3" fontId="11" fillId="0" borderId="4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right"/>
    </xf>
    <xf numFmtId="3" fontId="13" fillId="0" borderId="4" xfId="0" applyNumberFormat="1" applyFont="1" applyBorder="1" applyAlignment="1" quotePrefix="1">
      <alignment horizontal="right"/>
    </xf>
    <xf numFmtId="3" fontId="13" fillId="0" borderId="4" xfId="0" applyNumberFormat="1" applyFont="1" applyBorder="1" applyAlignment="1" quotePrefix="1">
      <alignment horizontal="right"/>
    </xf>
    <xf numFmtId="0" fontId="13" fillId="0" borderId="0" xfId="0" applyFont="1" applyFill="1" applyAlignment="1">
      <alignment wrapText="1"/>
    </xf>
    <xf numFmtId="0" fontId="13" fillId="0" borderId="0" xfId="0" applyFont="1" applyBorder="1" applyAlignment="1">
      <alignment/>
    </xf>
    <xf numFmtId="0" fontId="18" fillId="0" borderId="0" xfId="18" applyFont="1" applyFill="1" applyAlignment="1">
      <alignment horizontal="left" vertical="top"/>
      <protection/>
    </xf>
    <xf numFmtId="0" fontId="9" fillId="0" borderId="0" xfId="18" applyFont="1" applyFill="1" applyAlignment="1">
      <alignment horizontal="left" vertical="top"/>
      <protection/>
    </xf>
    <xf numFmtId="0" fontId="6" fillId="0" borderId="0" xfId="18" applyFont="1" applyFill="1" applyAlignment="1">
      <alignment horizontal="left" vertical="top"/>
      <protection/>
    </xf>
    <xf numFmtId="0" fontId="13" fillId="4" borderId="8" xfId="18" applyFont="1" applyFill="1" applyBorder="1" applyAlignment="1">
      <alignment horizontal="center" vertical="top" wrapText="1"/>
      <protection/>
    </xf>
    <xf numFmtId="0" fontId="13" fillId="4" borderId="9" xfId="18" applyFont="1" applyFill="1" applyBorder="1" applyAlignment="1">
      <alignment horizontal="center" vertical="top" wrapText="1"/>
      <protection/>
    </xf>
    <xf numFmtId="0" fontId="13" fillId="4" borderId="10" xfId="18" applyFont="1" applyFill="1" applyBorder="1" applyAlignment="1">
      <alignment horizontal="center" vertical="top" wrapText="1"/>
      <protection/>
    </xf>
    <xf numFmtId="0" fontId="13" fillId="4" borderId="11" xfId="18" applyFont="1" applyFill="1" applyBorder="1" applyAlignment="1">
      <alignment horizontal="left" vertical="top" wrapText="1"/>
      <protection/>
    </xf>
    <xf numFmtId="3" fontId="13" fillId="0" borderId="5" xfId="18" applyNumberFormat="1" applyFont="1" applyFill="1" applyBorder="1" applyAlignment="1">
      <alignment horizontal="right" vertical="top" wrapText="1"/>
      <protection/>
    </xf>
    <xf numFmtId="3" fontId="13" fillId="0" borderId="12" xfId="18" applyNumberFormat="1" applyFont="1" applyFill="1" applyBorder="1" applyAlignment="1">
      <alignment horizontal="right" vertical="top" wrapText="1"/>
      <protection/>
    </xf>
    <xf numFmtId="3" fontId="13" fillId="0" borderId="5" xfId="18" applyNumberFormat="1" applyFont="1" applyFill="1" applyBorder="1" applyAlignment="1" quotePrefix="1">
      <alignment horizontal="right" vertical="top" wrapText="1"/>
      <protection/>
    </xf>
    <xf numFmtId="3" fontId="13" fillId="0" borderId="12" xfId="18" applyNumberFormat="1" applyFont="1" applyFill="1" applyBorder="1" applyAlignment="1" quotePrefix="1">
      <alignment horizontal="right" vertical="top" wrapText="1"/>
      <protection/>
    </xf>
    <xf numFmtId="3" fontId="13" fillId="0" borderId="4" xfId="18" applyNumberFormat="1" applyFont="1" applyFill="1" applyBorder="1" applyAlignment="1">
      <alignment horizontal="right" vertical="top" wrapText="1"/>
      <protection/>
    </xf>
    <xf numFmtId="0" fontId="13" fillId="4" borderId="13" xfId="18" applyFont="1" applyFill="1" applyBorder="1" applyAlignment="1">
      <alignment horizontal="left" vertical="top" wrapText="1"/>
      <protection/>
    </xf>
    <xf numFmtId="3" fontId="13" fillId="0" borderId="4" xfId="18" applyNumberFormat="1" applyFont="1" applyFill="1" applyBorder="1" applyAlignment="1" quotePrefix="1">
      <alignment horizontal="right" vertical="top" wrapText="1"/>
      <protection/>
    </xf>
    <xf numFmtId="3" fontId="13" fillId="0" borderId="14" xfId="18" applyNumberFormat="1" applyFont="1" applyFill="1" applyBorder="1" applyAlignment="1">
      <alignment horizontal="right" vertical="top" wrapText="1"/>
      <protection/>
    </xf>
    <xf numFmtId="0" fontId="13" fillId="4" borderId="15" xfId="18" applyFont="1" applyFill="1" applyBorder="1" applyAlignment="1">
      <alignment horizontal="left" vertical="top" wrapText="1"/>
      <protection/>
    </xf>
    <xf numFmtId="3" fontId="13" fillId="0" borderId="16" xfId="18" applyNumberFormat="1" applyFont="1" applyFill="1" applyBorder="1" applyAlignment="1">
      <alignment horizontal="right" vertical="top" wrapText="1"/>
      <protection/>
    </xf>
    <xf numFmtId="3" fontId="13" fillId="0" borderId="17" xfId="18" applyNumberFormat="1" applyFont="1" applyFill="1" applyBorder="1" applyAlignment="1">
      <alignment horizontal="right" vertical="top" wrapText="1"/>
      <protection/>
    </xf>
    <xf numFmtId="0" fontId="6" fillId="0" borderId="0" xfId="18" applyFont="1" applyFill="1" applyBorder="1" applyAlignment="1">
      <alignment horizontal="left" vertical="top" wrapText="1"/>
      <protection/>
    </xf>
    <xf numFmtId="0" fontId="6" fillId="0" borderId="0" xfId="18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" fillId="4" borderId="18" xfId="18" applyFont="1" applyFill="1" applyBorder="1" applyAlignment="1">
      <alignment horizontal="left" vertical="top" wrapText="1"/>
      <protection/>
    </xf>
    <xf numFmtId="0" fontId="6" fillId="4" borderId="19" xfId="18" applyFont="1" applyFill="1" applyBorder="1" applyAlignment="1">
      <alignment vertical="top" wrapText="1"/>
      <protection/>
    </xf>
    <xf numFmtId="0" fontId="6" fillId="4" borderId="20" xfId="18" applyFont="1" applyFill="1" applyBorder="1" applyAlignment="1">
      <alignment vertical="top"/>
      <protection/>
    </xf>
    <xf numFmtId="0" fontId="6" fillId="4" borderId="20" xfId="18" applyFont="1" applyFill="1" applyBorder="1" applyAlignment="1">
      <alignment vertical="top" wrapText="1"/>
      <protection/>
    </xf>
    <xf numFmtId="0" fontId="6" fillId="4" borderId="21" xfId="18" applyFont="1" applyFill="1" applyBorder="1" applyAlignment="1">
      <alignment vertical="top" wrapText="1"/>
      <protection/>
    </xf>
    <xf numFmtId="0" fontId="13" fillId="4" borderId="22" xfId="18" applyFont="1" applyFill="1" applyBorder="1" applyAlignment="1">
      <alignment horizontal="left" vertical="top" wrapText="1"/>
      <protection/>
    </xf>
    <xf numFmtId="0" fontId="13" fillId="4" borderId="23" xfId="18" applyFont="1" applyFill="1" applyBorder="1" applyAlignment="1">
      <alignment vertical="top" wrapText="1"/>
      <protection/>
    </xf>
    <xf numFmtId="0" fontId="13" fillId="4" borderId="4" xfId="18" applyFont="1" applyFill="1" applyBorder="1" applyAlignment="1">
      <alignment horizontal="centerContinuous" vertical="top" wrapText="1"/>
      <protection/>
    </xf>
    <xf numFmtId="0" fontId="13" fillId="4" borderId="4" xfId="18" applyFont="1" applyFill="1" applyBorder="1" applyAlignment="1">
      <alignment horizontal="center" vertical="top" wrapText="1"/>
      <protection/>
    </xf>
    <xf numFmtId="0" fontId="13" fillId="4" borderId="12" xfId="18" applyFont="1" applyFill="1" applyBorder="1" applyAlignment="1">
      <alignment vertical="top" wrapText="1"/>
      <protection/>
    </xf>
    <xf numFmtId="0" fontId="13" fillId="4" borderId="24" xfId="18" applyFont="1" applyFill="1" applyBorder="1" applyAlignment="1">
      <alignment horizontal="left" vertical="top" wrapText="1"/>
      <protection/>
    </xf>
    <xf numFmtId="0" fontId="13" fillId="4" borderId="5" xfId="18" applyFont="1" applyFill="1" applyBorder="1" applyAlignment="1">
      <alignment vertical="top" wrapText="1"/>
      <protection/>
    </xf>
    <xf numFmtId="3" fontId="13" fillId="0" borderId="5" xfId="18" applyNumberFormat="1" applyFont="1" applyFill="1" applyBorder="1" applyAlignment="1">
      <alignment vertical="top" wrapText="1"/>
      <protection/>
    </xf>
    <xf numFmtId="3" fontId="13" fillId="0" borderId="5" xfId="18" applyNumberFormat="1" applyFont="1" applyFill="1" applyBorder="1" applyAlignment="1">
      <alignment vertical="top"/>
      <protection/>
    </xf>
    <xf numFmtId="3" fontId="13" fillId="0" borderId="12" xfId="18" applyNumberFormat="1" applyFont="1" applyFill="1" applyBorder="1" applyAlignment="1">
      <alignment vertical="top" wrapText="1"/>
      <protection/>
    </xf>
    <xf numFmtId="0" fontId="16" fillId="4" borderId="24" xfId="0" applyFont="1" applyFill="1" applyBorder="1" applyAlignment="1">
      <alignment/>
    </xf>
    <xf numFmtId="0" fontId="13" fillId="4" borderId="24" xfId="18" applyFont="1" applyFill="1" applyBorder="1" applyAlignment="1">
      <alignment horizontal="left" vertical="top" wrapText="1"/>
      <protection/>
    </xf>
    <xf numFmtId="0" fontId="14" fillId="4" borderId="25" xfId="18" applyFont="1" applyFill="1" applyBorder="1" applyAlignment="1">
      <alignment horizontal="left" vertical="top" wrapText="1"/>
      <protection/>
    </xf>
    <xf numFmtId="0" fontId="14" fillId="4" borderId="24" xfId="18" applyFont="1" applyFill="1" applyBorder="1" applyAlignment="1">
      <alignment horizontal="left" vertical="top" wrapText="1"/>
      <protection/>
    </xf>
    <xf numFmtId="0" fontId="13" fillId="4" borderId="25" xfId="18" applyFont="1" applyFill="1" applyBorder="1" applyAlignment="1">
      <alignment horizontal="left" vertical="top" wrapText="1"/>
      <protection/>
    </xf>
    <xf numFmtId="0" fontId="13" fillId="4" borderId="26" xfId="18" applyFont="1" applyFill="1" applyBorder="1" applyAlignment="1">
      <alignment horizontal="left" vertical="top" wrapText="1"/>
      <protection/>
    </xf>
    <xf numFmtId="0" fontId="13" fillId="4" borderId="16" xfId="18" applyFont="1" applyFill="1" applyBorder="1" applyAlignment="1">
      <alignment vertical="top" wrapText="1"/>
      <protection/>
    </xf>
    <xf numFmtId="0" fontId="13" fillId="4" borderId="27" xfId="18" applyFont="1" applyFill="1" applyBorder="1" applyAlignment="1">
      <alignment vertical="top" wrapText="1"/>
      <protection/>
    </xf>
    <xf numFmtId="3" fontId="13" fillId="0" borderId="28" xfId="18" applyNumberFormat="1" applyFont="1" applyFill="1" applyBorder="1" applyAlignment="1">
      <alignment vertical="top" wrapText="1"/>
      <protection/>
    </xf>
    <xf numFmtId="3" fontId="13" fillId="0" borderId="29" xfId="18" applyNumberFormat="1" applyFont="1" applyFill="1" applyBorder="1" applyAlignment="1">
      <alignment vertical="top" wrapText="1"/>
      <protection/>
    </xf>
    <xf numFmtId="3" fontId="13" fillId="0" borderId="28" xfId="18" applyNumberFormat="1" applyFont="1" applyFill="1" applyBorder="1" applyAlignment="1">
      <alignment horizontal="right" vertical="top" wrapText="1"/>
      <protection/>
    </xf>
    <xf numFmtId="3" fontId="13" fillId="0" borderId="30" xfId="18" applyNumberFormat="1" applyFont="1" applyFill="1" applyBorder="1" applyAlignment="1">
      <alignment vertical="top" wrapText="1"/>
      <protection/>
    </xf>
    <xf numFmtId="0" fontId="11" fillId="4" borderId="24" xfId="18" applyFont="1" applyFill="1" applyBorder="1" applyAlignment="1">
      <alignment horizontal="left" vertical="top" wrapText="1"/>
      <protection/>
    </xf>
    <xf numFmtId="3" fontId="13" fillId="0" borderId="4" xfId="18" applyNumberFormat="1" applyFont="1" applyFill="1" applyBorder="1" applyAlignment="1">
      <alignment vertical="top" wrapText="1"/>
      <protection/>
    </xf>
    <xf numFmtId="3" fontId="13" fillId="0" borderId="29" xfId="18" applyNumberFormat="1" applyFont="1" applyFill="1" applyBorder="1" applyAlignment="1">
      <alignment horizontal="right" vertical="top" wrapText="1"/>
      <protection/>
    </xf>
    <xf numFmtId="0" fontId="9" fillId="0" borderId="0" xfId="0" applyFont="1" applyAlignment="1">
      <alignment/>
    </xf>
    <xf numFmtId="3" fontId="13" fillId="0" borderId="31" xfId="18" applyNumberFormat="1" applyFont="1" applyFill="1" applyBorder="1" applyAlignment="1">
      <alignment vertical="top" wrapText="1"/>
      <protection/>
    </xf>
    <xf numFmtId="3" fontId="13" fillId="0" borderId="31" xfId="18" applyNumberFormat="1" applyFont="1" applyFill="1" applyBorder="1" applyAlignment="1">
      <alignment horizontal="right" vertical="top" wrapText="1"/>
      <protection/>
    </xf>
    <xf numFmtId="3" fontId="13" fillId="0" borderId="32" xfId="18" applyNumberFormat="1" applyFont="1" applyFill="1" applyBorder="1" applyAlignment="1">
      <alignment vertical="top" wrapText="1"/>
      <protection/>
    </xf>
    <xf numFmtId="0" fontId="8" fillId="0" borderId="0" xfId="18" applyFont="1" applyFill="1" applyAlignment="1">
      <alignment horizontal="left" vertical="top"/>
      <protection/>
    </xf>
    <xf numFmtId="0" fontId="9" fillId="0" borderId="0" xfId="18" applyFont="1" applyFill="1" applyAlignment="1">
      <alignment horizontal="left" vertical="top" wrapText="1"/>
      <protection/>
    </xf>
    <xf numFmtId="0" fontId="13" fillId="4" borderId="0" xfId="18" applyFont="1" applyFill="1" applyBorder="1" applyAlignment="1">
      <alignment horizontal="center" vertical="top" wrapText="1"/>
      <protection/>
    </xf>
    <xf numFmtId="0" fontId="13" fillId="2" borderId="0" xfId="18" applyFont="1" applyFill="1" applyBorder="1" applyAlignment="1">
      <alignment horizontal="center" vertical="top" wrapText="1"/>
      <protection/>
    </xf>
    <xf numFmtId="0" fontId="7" fillId="11" borderId="33" xfId="0" applyFont="1" applyFill="1" applyBorder="1" applyAlignment="1">
      <alignment/>
    </xf>
    <xf numFmtId="0" fontId="7" fillId="11" borderId="20" xfId="0" applyFont="1" applyFill="1" applyBorder="1" applyAlignment="1">
      <alignment/>
    </xf>
    <xf numFmtId="0" fontId="7" fillId="11" borderId="20" xfId="0" applyFont="1" applyFill="1" applyBorder="1" applyAlignment="1">
      <alignment wrapText="1"/>
    </xf>
    <xf numFmtId="0" fontId="7" fillId="11" borderId="34" xfId="0" applyFont="1" applyFill="1" applyBorder="1" applyAlignment="1">
      <alignment wrapText="1"/>
    </xf>
    <xf numFmtId="0" fontId="13" fillId="0" borderId="0" xfId="18" applyFont="1" applyFill="1" applyBorder="1" applyAlignment="1">
      <alignment horizontal="right" vertical="top" wrapText="1"/>
      <protection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7" fillId="0" borderId="4" xfId="0" applyFont="1" applyBorder="1" applyAlignment="1">
      <alignment/>
    </xf>
    <xf numFmtId="0" fontId="7" fillId="0" borderId="14" xfId="0" applyFont="1" applyBorder="1" applyAlignment="1">
      <alignment/>
    </xf>
    <xf numFmtId="0" fontId="13" fillId="0" borderId="0" xfId="18" applyFont="1" applyFill="1" applyBorder="1" applyAlignment="1">
      <alignment horizontal="left" vertical="top" wrapText="1"/>
      <protection/>
    </xf>
    <xf numFmtId="0" fontId="13" fillId="0" borderId="0" xfId="18" applyFont="1" applyFill="1" applyBorder="1" applyAlignment="1">
      <alignment horizontal="right"/>
      <protection/>
    </xf>
    <xf numFmtId="0" fontId="19" fillId="0" borderId="35" xfId="0" applyFont="1" applyBorder="1" applyAlignment="1">
      <alignment/>
    </xf>
    <xf numFmtId="0" fontId="0" fillId="0" borderId="36" xfId="0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0" xfId="0" applyFont="1" applyBorder="1" applyAlignment="1">
      <alignment/>
    </xf>
    <xf numFmtId="0" fontId="13" fillId="4" borderId="33" xfId="18" applyFont="1" applyFill="1" applyBorder="1" applyAlignment="1">
      <alignment horizontal="center" vertical="top" wrapText="1"/>
      <protection/>
    </xf>
    <xf numFmtId="0" fontId="13" fillId="4" borderId="20" xfId="18" applyFont="1" applyFill="1" applyBorder="1" applyAlignment="1">
      <alignment horizontal="center" vertical="top" wrapText="1"/>
      <protection/>
    </xf>
    <xf numFmtId="0" fontId="13" fillId="4" borderId="34" xfId="18" applyFont="1" applyFill="1" applyBorder="1" applyAlignment="1">
      <alignment horizontal="center" vertical="top" wrapText="1"/>
      <protection/>
    </xf>
    <xf numFmtId="0" fontId="13" fillId="0" borderId="13" xfId="18" applyFont="1" applyFill="1" applyBorder="1" applyAlignment="1">
      <alignment horizontal="left" vertical="top" wrapText="1"/>
      <protection/>
    </xf>
    <xf numFmtId="0" fontId="13" fillId="0" borderId="4" xfId="18" applyFont="1" applyFill="1" applyBorder="1" applyAlignment="1">
      <alignment vertical="top" wrapText="1"/>
      <protection/>
    </xf>
    <xf numFmtId="0" fontId="13" fillId="0" borderId="4" xfId="18" applyFont="1" applyFill="1" applyBorder="1" applyAlignment="1">
      <alignment horizontal="right" vertical="top" wrapText="1"/>
      <protection/>
    </xf>
    <xf numFmtId="9" fontId="13" fillId="0" borderId="4" xfId="18" applyNumberFormat="1" applyFont="1" applyFill="1" applyBorder="1" applyAlignment="1">
      <alignment vertical="top" wrapText="1"/>
      <protection/>
    </xf>
    <xf numFmtId="0" fontId="20" fillId="0" borderId="0" xfId="0" applyFont="1" applyAlignment="1">
      <alignment/>
    </xf>
    <xf numFmtId="0" fontId="13" fillId="0" borderId="38" xfId="18" applyFont="1" applyFill="1" applyBorder="1" applyAlignment="1">
      <alignment horizontal="left" vertical="top" wrapText="1"/>
      <protection/>
    </xf>
    <xf numFmtId="0" fontId="13" fillId="0" borderId="27" xfId="18" applyFont="1" applyFill="1" applyBorder="1" applyAlignment="1">
      <alignment vertical="top" wrapText="1"/>
      <protection/>
    </xf>
    <xf numFmtId="0" fontId="13" fillId="0" borderId="27" xfId="18" applyFont="1" applyFill="1" applyBorder="1" applyAlignment="1">
      <alignment horizontal="right" vertical="top" wrapText="1"/>
      <protection/>
    </xf>
    <xf numFmtId="9" fontId="13" fillId="0" borderId="27" xfId="18" applyNumberFormat="1" applyFont="1" applyFill="1" applyBorder="1" applyAlignment="1">
      <alignment vertical="top" wrapText="1"/>
      <protection/>
    </xf>
    <xf numFmtId="0" fontId="13" fillId="0" borderId="15" xfId="18" applyFont="1" applyFill="1" applyBorder="1" applyAlignment="1">
      <alignment vertical="top" wrapText="1"/>
      <protection/>
    </xf>
    <xf numFmtId="0" fontId="13" fillId="0" borderId="16" xfId="18" applyFont="1" applyFill="1" applyBorder="1" applyAlignment="1">
      <alignment vertical="top" wrapText="1"/>
      <protection/>
    </xf>
    <xf numFmtId="0" fontId="13" fillId="0" borderId="16" xfId="18" applyFont="1" applyFill="1" applyBorder="1" applyAlignment="1">
      <alignment horizontal="right" vertical="top" wrapText="1"/>
      <protection/>
    </xf>
    <xf numFmtId="0" fontId="0" fillId="0" borderId="39" xfId="0" applyBorder="1" applyAlignment="1">
      <alignment/>
    </xf>
    <xf numFmtId="0" fontId="16" fillId="0" borderId="0" xfId="0" applyFont="1" applyBorder="1" applyAlignment="1">
      <alignment/>
    </xf>
    <xf numFmtId="0" fontId="21" fillId="0" borderId="40" xfId="18" applyFont="1" applyFill="1" applyBorder="1" applyAlignment="1">
      <alignment horizontal="left" vertical="top"/>
      <protection/>
    </xf>
    <xf numFmtId="0" fontId="7" fillId="0" borderId="41" xfId="18" applyFont="1" applyFill="1" applyBorder="1" applyAlignment="1">
      <alignment vertical="top"/>
      <protection/>
    </xf>
    <xf numFmtId="0" fontId="7" fillId="0" borderId="42" xfId="18" applyFont="1" applyFill="1" applyBorder="1" applyAlignment="1">
      <alignment horizontal="right" vertical="top"/>
      <protection/>
    </xf>
    <xf numFmtId="0" fontId="7" fillId="0" borderId="41" xfId="18" applyFont="1" applyFill="1" applyBorder="1" applyAlignment="1">
      <alignment horizontal="right" vertical="top"/>
      <protection/>
    </xf>
    <xf numFmtId="0" fontId="7" fillId="0" borderId="43" xfId="18" applyFont="1" applyFill="1" applyBorder="1" applyAlignment="1">
      <alignment horizontal="right" vertical="top" wrapText="1"/>
      <protection/>
    </xf>
    <xf numFmtId="0" fontId="7" fillId="0" borderId="0" xfId="0" applyFont="1" applyBorder="1" applyAlignment="1">
      <alignment horizontal="center"/>
    </xf>
    <xf numFmtId="0" fontId="21" fillId="0" borderId="44" xfId="18" applyFont="1" applyFill="1" applyBorder="1" applyAlignment="1">
      <alignment horizontal="left" vertical="top"/>
      <protection/>
    </xf>
    <xf numFmtId="0" fontId="7" fillId="0" borderId="3" xfId="18" applyFont="1" applyFill="1" applyBorder="1" applyAlignment="1">
      <alignment vertical="top"/>
      <protection/>
    </xf>
    <xf numFmtId="0" fontId="7" fillId="0" borderId="2" xfId="18" applyFont="1" applyFill="1" applyBorder="1" applyAlignment="1">
      <alignment horizontal="right" vertical="top"/>
      <protection/>
    </xf>
    <xf numFmtId="0" fontId="7" fillId="0" borderId="3" xfId="18" applyFont="1" applyFill="1" applyBorder="1" applyAlignment="1">
      <alignment horizontal="right" vertical="top"/>
      <protection/>
    </xf>
    <xf numFmtId="0" fontId="7" fillId="0" borderId="45" xfId="18" applyFont="1" applyFill="1" applyBorder="1" applyAlignment="1">
      <alignment horizontal="right" vertical="top" wrapText="1"/>
      <protection/>
    </xf>
    <xf numFmtId="0" fontId="9" fillId="0" borderId="26" xfId="18" applyFont="1" applyFill="1" applyBorder="1" applyAlignment="1">
      <alignment horizontal="left" vertical="top"/>
      <protection/>
    </xf>
    <xf numFmtId="0" fontId="7" fillId="0" borderId="39" xfId="18" applyFont="1" applyFill="1" applyBorder="1" applyAlignment="1">
      <alignment vertical="top"/>
      <protection/>
    </xf>
    <xf numFmtId="0" fontId="7" fillId="0" borderId="46" xfId="18" applyFont="1" applyFill="1" applyBorder="1" applyAlignment="1">
      <alignment horizontal="right" vertical="top"/>
      <protection/>
    </xf>
    <xf numFmtId="0" fontId="7" fillId="0" borderId="47" xfId="18" applyFont="1" applyFill="1" applyBorder="1" applyAlignment="1">
      <alignment horizontal="right" vertical="top"/>
      <protection/>
    </xf>
    <xf numFmtId="0" fontId="7" fillId="0" borderId="48" xfId="18" applyFont="1" applyFill="1" applyBorder="1" applyAlignment="1">
      <alignment horizontal="right" vertical="top" wrapText="1"/>
      <protection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center" vertical="top"/>
      <protection locked="0"/>
    </xf>
    <xf numFmtId="0" fontId="22" fillId="0" borderId="0" xfId="0" applyFont="1" applyAlignment="1">
      <alignment horizontal="center"/>
    </xf>
    <xf numFmtId="0" fontId="13" fillId="0" borderId="0" xfId="0" applyFont="1" applyAlignment="1">
      <alignment/>
    </xf>
    <xf numFmtId="182" fontId="13" fillId="0" borderId="49" xfId="18" applyNumberFormat="1" applyFont="1" applyFill="1" applyBorder="1" applyAlignment="1">
      <alignment horizontal="right" vertical="top" wrapText="1"/>
      <protection/>
    </xf>
    <xf numFmtId="182" fontId="13" fillId="0" borderId="17" xfId="18" applyNumberFormat="1" applyFont="1" applyFill="1" applyBorder="1" applyAlignment="1">
      <alignment vertical="top" wrapText="1"/>
      <protection/>
    </xf>
    <xf numFmtId="182" fontId="13" fillId="0" borderId="14" xfId="18" applyNumberFormat="1" applyFont="1" applyFill="1" applyBorder="1" applyAlignment="1">
      <alignment horizontal="right" vertical="top" wrapText="1"/>
      <protection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13" fillId="2" borderId="33" xfId="18" applyFont="1" applyFill="1" applyBorder="1" applyAlignment="1">
      <alignment horizontal="center" vertical="top" wrapText="1"/>
      <protection/>
    </xf>
    <xf numFmtId="0" fontId="13" fillId="2" borderId="20" xfId="18" applyFont="1" applyFill="1" applyBorder="1" applyAlignment="1">
      <alignment horizontal="center" vertical="top" wrapText="1"/>
      <protection/>
    </xf>
    <xf numFmtId="0" fontId="13" fillId="2" borderId="34" xfId="18" applyFont="1" applyFill="1" applyBorder="1" applyAlignment="1">
      <alignment horizontal="center" vertical="top" wrapText="1"/>
      <protection/>
    </xf>
    <xf numFmtId="0" fontId="6" fillId="2" borderId="33" xfId="18" applyFont="1" applyFill="1" applyBorder="1" applyAlignment="1">
      <alignment horizontal="center" vertical="top" wrapText="1"/>
      <protection/>
    </xf>
    <xf numFmtId="0" fontId="6" fillId="2" borderId="20" xfId="18" applyFont="1" applyFill="1" applyBorder="1" applyAlignment="1">
      <alignment horizontal="center" vertical="top" wrapText="1"/>
      <protection/>
    </xf>
    <xf numFmtId="0" fontId="6" fillId="2" borderId="34" xfId="18" applyFont="1" applyFill="1" applyBorder="1" applyAlignment="1">
      <alignment horizontal="center" vertical="top" wrapText="1"/>
      <protection/>
    </xf>
    <xf numFmtId="0" fontId="13" fillId="12" borderId="11" xfId="18" applyFont="1" applyFill="1" applyBorder="1" applyAlignment="1">
      <alignment horizontal="left" vertical="top" wrapText="1"/>
      <protection/>
    </xf>
    <xf numFmtId="0" fontId="13" fillId="12" borderId="5" xfId="18" applyFont="1" applyFill="1" applyBorder="1" applyAlignment="1">
      <alignment vertical="top" wrapText="1"/>
      <protection/>
    </xf>
    <xf numFmtId="3" fontId="13" fillId="12" borderId="5" xfId="18" applyNumberFormat="1" applyFont="1" applyFill="1" applyBorder="1" applyAlignment="1">
      <alignment horizontal="right" vertical="top" wrapText="1"/>
      <protection/>
    </xf>
    <xf numFmtId="3" fontId="13" fillId="12" borderId="5" xfId="18" applyNumberFormat="1" applyFont="1" applyFill="1" applyBorder="1" applyAlignment="1" quotePrefix="1">
      <alignment horizontal="right" vertical="top" wrapText="1"/>
      <protection/>
    </xf>
    <xf numFmtId="182" fontId="13" fillId="12" borderId="5" xfId="18" applyNumberFormat="1" applyFont="1" applyFill="1" applyBorder="1" applyAlignment="1">
      <alignment vertical="top" wrapText="1"/>
      <protection/>
    </xf>
    <xf numFmtId="0" fontId="13" fillId="12" borderId="12" xfId="18" applyFont="1" applyFill="1" applyBorder="1" applyAlignment="1">
      <alignment horizontal="right" vertical="top" wrapText="1"/>
      <protection/>
    </xf>
    <xf numFmtId="0" fontId="6" fillId="12" borderId="11" xfId="18" applyFont="1" applyFill="1" applyBorder="1" applyAlignment="1">
      <alignment horizontal="left" vertical="top" wrapText="1"/>
      <protection/>
    </xf>
    <xf numFmtId="0" fontId="6" fillId="12" borderId="5" xfId="18" applyFont="1" applyFill="1" applyBorder="1" applyAlignment="1">
      <alignment vertical="top" wrapText="1"/>
      <protection/>
    </xf>
    <xf numFmtId="0" fontId="6" fillId="12" borderId="12" xfId="18" applyFont="1" applyFill="1" applyBorder="1" applyAlignment="1">
      <alignment vertical="top" wrapText="1"/>
      <protection/>
    </xf>
    <xf numFmtId="0" fontId="13" fillId="12" borderId="15" xfId="18" applyFont="1" applyFill="1" applyBorder="1" applyAlignment="1">
      <alignment horizontal="left" vertical="top" wrapText="1"/>
      <protection/>
    </xf>
    <xf numFmtId="0" fontId="13" fillId="13" borderId="16" xfId="18" applyFont="1" applyFill="1" applyBorder="1" applyAlignment="1">
      <alignment vertical="top" wrapText="1"/>
      <protection/>
    </xf>
    <xf numFmtId="3" fontId="13" fillId="13" borderId="16" xfId="18" applyNumberFormat="1" applyFont="1" applyFill="1" applyBorder="1" applyAlignment="1">
      <alignment horizontal="right" vertical="top" wrapText="1"/>
      <protection/>
    </xf>
    <xf numFmtId="3" fontId="13" fillId="12" borderId="16" xfId="18" applyNumberFormat="1" applyFont="1" applyFill="1" applyBorder="1" applyAlignment="1">
      <alignment horizontal="right" vertical="top" wrapText="1"/>
      <protection/>
    </xf>
    <xf numFmtId="3" fontId="13" fillId="12" borderId="16" xfId="18" applyNumberFormat="1" applyFont="1" applyFill="1" applyBorder="1" applyAlignment="1" quotePrefix="1">
      <alignment horizontal="right" vertical="top" wrapText="1"/>
      <protection/>
    </xf>
    <xf numFmtId="0" fontId="13" fillId="12" borderId="17" xfId="18" applyFont="1" applyFill="1" applyBorder="1" applyAlignment="1">
      <alignment horizontal="right" vertical="top" wrapText="1"/>
      <protection/>
    </xf>
    <xf numFmtId="0" fontId="6" fillId="12" borderId="15" xfId="18" applyFont="1" applyFill="1" applyBorder="1" applyAlignment="1">
      <alignment horizontal="left" vertical="top" wrapText="1"/>
      <protection/>
    </xf>
    <xf numFmtId="0" fontId="6" fillId="13" borderId="16" xfId="18" applyFont="1" applyFill="1" applyBorder="1" applyAlignment="1">
      <alignment vertical="top" wrapText="1"/>
      <protection/>
    </xf>
    <xf numFmtId="0" fontId="6" fillId="12" borderId="16" xfId="18" applyFont="1" applyFill="1" applyBorder="1" applyAlignment="1">
      <alignment vertical="top" wrapText="1"/>
      <protection/>
    </xf>
    <xf numFmtId="0" fontId="6" fillId="12" borderId="17" xfId="18" applyFont="1" applyFill="1" applyBorder="1" applyAlignment="1">
      <alignment vertical="top" wrapText="1"/>
      <protection/>
    </xf>
    <xf numFmtId="3" fontId="16" fillId="0" borderId="0" xfId="0" applyNumberFormat="1" applyFont="1" applyAlignment="1">
      <alignment/>
    </xf>
    <xf numFmtId="0" fontId="11" fillId="12" borderId="0" xfId="18" applyFont="1" applyFill="1" applyAlignment="1">
      <alignment horizontal="left" vertical="top"/>
      <protection/>
    </xf>
    <xf numFmtId="0" fontId="6" fillId="2" borderId="50" xfId="18" applyFont="1" applyFill="1" applyBorder="1" applyAlignment="1">
      <alignment horizontal="left" vertical="top" wrapText="1"/>
      <protection/>
    </xf>
    <xf numFmtId="0" fontId="6" fillId="2" borderId="51" xfId="18" applyFont="1" applyFill="1" applyBorder="1" applyAlignment="1">
      <alignment horizontal="center" vertical="top" wrapText="1"/>
      <protection/>
    </xf>
    <xf numFmtId="0" fontId="6" fillId="2" borderId="19" xfId="18" applyFont="1" applyFill="1" applyBorder="1" applyAlignment="1">
      <alignment horizontal="center" vertical="top" wrapText="1"/>
      <protection/>
    </xf>
    <xf numFmtId="0" fontId="6" fillId="2" borderId="52" xfId="18" applyFont="1" applyFill="1" applyBorder="1" applyAlignment="1">
      <alignment vertical="top" wrapText="1"/>
      <protection/>
    </xf>
    <xf numFmtId="0" fontId="6" fillId="2" borderId="53" xfId="18" applyFont="1" applyFill="1" applyBorder="1" applyAlignment="1">
      <alignment vertical="top"/>
      <protection/>
    </xf>
    <xf numFmtId="0" fontId="6" fillId="2" borderId="53" xfId="18" applyFont="1" applyFill="1" applyBorder="1" applyAlignment="1">
      <alignment horizontal="center" vertical="top"/>
      <protection/>
    </xf>
    <xf numFmtId="0" fontId="6" fillId="2" borderId="53" xfId="18" applyFont="1" applyFill="1" applyBorder="1" applyAlignment="1">
      <alignment horizontal="centerContinuous" vertical="top"/>
      <protection/>
    </xf>
    <xf numFmtId="0" fontId="6" fillId="2" borderId="19" xfId="18" applyFont="1" applyFill="1" applyBorder="1" applyAlignment="1">
      <alignment horizontal="centerContinuous" vertical="top" wrapText="1"/>
      <protection/>
    </xf>
    <xf numFmtId="0" fontId="6" fillId="2" borderId="52" xfId="18" applyFont="1" applyFill="1" applyBorder="1" applyAlignment="1">
      <alignment horizontal="center" vertical="top"/>
      <protection/>
    </xf>
    <xf numFmtId="0" fontId="6" fillId="2" borderId="53" xfId="18" applyFont="1" applyFill="1" applyBorder="1" applyAlignment="1">
      <alignment horizontal="centerContinuous" vertical="top" wrapText="1"/>
      <protection/>
    </xf>
    <xf numFmtId="0" fontId="6" fillId="2" borderId="51" xfId="18" applyFont="1" applyFill="1" applyBorder="1" applyAlignment="1">
      <alignment horizontal="centerContinuous" vertical="top" wrapText="1"/>
      <protection/>
    </xf>
    <xf numFmtId="0" fontId="6" fillId="2" borderId="52" xfId="18" applyFont="1" applyFill="1" applyBorder="1" applyAlignment="1">
      <alignment horizontal="centerContinuous" vertical="top"/>
      <protection/>
    </xf>
    <xf numFmtId="0" fontId="6" fillId="2" borderId="54" xfId="18" applyFont="1" applyFill="1" applyBorder="1" applyAlignment="1">
      <alignment horizontal="centerContinuous" vertical="top" wrapText="1"/>
      <protection/>
    </xf>
    <xf numFmtId="0" fontId="7" fillId="2" borderId="38" xfId="18" applyFont="1" applyFill="1" applyBorder="1" applyAlignment="1">
      <alignment vertical="top"/>
      <protection/>
    </xf>
    <xf numFmtId="0" fontId="6" fillId="2" borderId="27" xfId="18" applyFont="1" applyFill="1" applyBorder="1" applyAlignment="1">
      <alignment horizontal="center" vertical="top" wrapText="1"/>
      <protection/>
    </xf>
    <xf numFmtId="0" fontId="6" fillId="2" borderId="28" xfId="18" applyFont="1" applyFill="1" applyBorder="1" applyAlignment="1">
      <alignment horizontal="center" vertical="top" wrapText="1"/>
      <protection/>
    </xf>
    <xf numFmtId="0" fontId="7" fillId="2" borderId="55" xfId="18" applyFont="1" applyFill="1" applyBorder="1" applyAlignment="1">
      <alignment vertical="top"/>
      <protection/>
    </xf>
    <xf numFmtId="0" fontId="6" fillId="2" borderId="56" xfId="18" applyFont="1" applyFill="1" applyBorder="1" applyAlignment="1">
      <alignment vertical="top" wrapText="1"/>
      <protection/>
    </xf>
    <xf numFmtId="0" fontId="6" fillId="2" borderId="56" xfId="18" applyFont="1" applyFill="1" applyBorder="1" applyAlignment="1">
      <alignment horizontal="center" vertical="top" wrapText="1"/>
      <protection/>
    </xf>
    <xf numFmtId="0" fontId="6" fillId="2" borderId="56" xfId="18" applyFont="1" applyFill="1" applyBorder="1" applyAlignment="1">
      <alignment horizontal="centerContinuous" vertical="top" wrapText="1"/>
      <protection/>
    </xf>
    <xf numFmtId="0" fontId="6" fillId="2" borderId="23" xfId="18" applyFont="1" applyFill="1" applyBorder="1" applyAlignment="1">
      <alignment horizontal="centerContinuous" vertical="top" wrapText="1"/>
      <protection/>
    </xf>
    <xf numFmtId="0" fontId="7" fillId="2" borderId="30" xfId="18" applyFont="1" applyFill="1" applyBorder="1" applyAlignment="1">
      <alignment vertical="top"/>
      <protection/>
    </xf>
    <xf numFmtId="0" fontId="7" fillId="2" borderId="0" xfId="18" applyFont="1" applyFill="1" applyBorder="1" applyAlignment="1">
      <alignment vertical="top"/>
      <protection/>
    </xf>
    <xf numFmtId="0" fontId="0" fillId="4" borderId="11" xfId="0" applyFill="1" applyBorder="1" applyAlignment="1">
      <alignment/>
    </xf>
    <xf numFmtId="0" fontId="6" fillId="2" borderId="5" xfId="18" applyFont="1" applyFill="1" applyBorder="1" applyAlignment="1">
      <alignment horizontal="center" vertical="top" wrapText="1"/>
      <protection/>
    </xf>
    <xf numFmtId="0" fontId="6" fillId="2" borderId="5" xfId="18" applyFont="1" applyFill="1" applyBorder="1" applyAlignment="1">
      <alignment vertical="top" wrapText="1"/>
      <protection/>
    </xf>
    <xf numFmtId="0" fontId="6" fillId="2" borderId="23" xfId="18" applyFont="1" applyFill="1" applyBorder="1" applyAlignment="1">
      <alignment vertical="top" wrapText="1"/>
      <protection/>
    </xf>
    <xf numFmtId="0" fontId="6" fillId="2" borderId="4" xfId="18" applyFont="1" applyFill="1" applyBorder="1" applyAlignment="1">
      <alignment horizontal="center" vertical="top" wrapText="1"/>
      <protection/>
    </xf>
    <xf numFmtId="0" fontId="6" fillId="2" borderId="14" xfId="18" applyFont="1" applyFill="1" applyBorder="1" applyAlignment="1">
      <alignment vertical="top" wrapText="1"/>
      <protection/>
    </xf>
    <xf numFmtId="0" fontId="6" fillId="2" borderId="55" xfId="18" applyFont="1" applyFill="1" applyBorder="1" applyAlignment="1">
      <alignment vertical="top" wrapText="1"/>
      <protection/>
    </xf>
    <xf numFmtId="0" fontId="13" fillId="12" borderId="13" xfId="18" applyFont="1" applyFill="1" applyBorder="1" applyAlignment="1">
      <alignment horizontal="left" vertical="top" wrapText="1"/>
      <protection/>
    </xf>
    <xf numFmtId="3" fontId="13" fillId="12" borderId="4" xfId="18" applyNumberFormat="1" applyFont="1" applyFill="1" applyBorder="1" applyAlignment="1">
      <alignment horizontal="right" vertical="top" wrapText="1"/>
      <protection/>
    </xf>
    <xf numFmtId="0" fontId="13" fillId="12" borderId="4" xfId="18" applyNumberFormat="1" applyFont="1" applyFill="1" applyBorder="1" applyAlignment="1" quotePrefix="1">
      <alignment horizontal="right" vertical="top" wrapText="1"/>
      <protection/>
    </xf>
    <xf numFmtId="3" fontId="13" fillId="12" borderId="4" xfId="18" applyNumberFormat="1" applyFont="1" applyFill="1" applyBorder="1" applyAlignment="1" quotePrefix="1">
      <alignment horizontal="right" vertical="top" wrapText="1"/>
      <protection/>
    </xf>
    <xf numFmtId="3" fontId="13" fillId="12" borderId="14" xfId="18" applyNumberFormat="1" applyFont="1" applyFill="1" applyBorder="1" applyAlignment="1">
      <alignment horizontal="right" vertical="top" wrapText="1"/>
      <protection/>
    </xf>
    <xf numFmtId="0" fontId="6" fillId="12" borderId="2" xfId="18" applyFont="1" applyFill="1" applyBorder="1" applyAlignment="1">
      <alignment vertical="top" wrapText="1"/>
      <protection/>
    </xf>
    <xf numFmtId="0" fontId="6" fillId="12" borderId="4" xfId="18" applyFont="1" applyFill="1" applyBorder="1" applyAlignment="1">
      <alignment vertical="top" wrapText="1"/>
      <protection/>
    </xf>
    <xf numFmtId="0" fontId="6" fillId="12" borderId="4" xfId="18" applyFont="1" applyFill="1" applyBorder="1" applyAlignment="1">
      <alignment horizontal="center" vertical="top" wrapText="1"/>
      <protection/>
    </xf>
    <xf numFmtId="0" fontId="6" fillId="12" borderId="14" xfId="18" applyFont="1" applyFill="1" applyBorder="1" applyAlignment="1">
      <alignment vertical="top" wrapText="1"/>
      <protection/>
    </xf>
    <xf numFmtId="0" fontId="13" fillId="12" borderId="57" xfId="18" applyFont="1" applyFill="1" applyBorder="1" applyAlignment="1">
      <alignment horizontal="left" vertical="top" wrapText="1"/>
      <protection/>
    </xf>
    <xf numFmtId="3" fontId="13" fillId="12" borderId="6" xfId="18" applyNumberFormat="1" applyFont="1" applyFill="1" applyBorder="1" applyAlignment="1">
      <alignment horizontal="right" vertical="top" wrapText="1"/>
      <protection/>
    </xf>
    <xf numFmtId="3" fontId="13" fillId="12" borderId="6" xfId="18" applyNumberFormat="1" applyFont="1" applyFill="1" applyBorder="1" applyAlignment="1" quotePrefix="1">
      <alignment horizontal="right" vertical="top" wrapText="1"/>
      <protection/>
    </xf>
    <xf numFmtId="3" fontId="13" fillId="12" borderId="58" xfId="18" applyNumberFormat="1" applyFont="1" applyFill="1" applyBorder="1" applyAlignment="1">
      <alignment horizontal="right" vertical="top" wrapText="1"/>
      <protection/>
    </xf>
    <xf numFmtId="0" fontId="6" fillId="12" borderId="1" xfId="18" applyFont="1" applyFill="1" applyBorder="1" applyAlignment="1">
      <alignment vertical="top" wrapText="1"/>
      <protection/>
    </xf>
    <xf numFmtId="0" fontId="6" fillId="12" borderId="6" xfId="18" applyFont="1" applyFill="1" applyBorder="1" applyAlignment="1">
      <alignment vertical="top" wrapText="1"/>
      <protection/>
    </xf>
    <xf numFmtId="0" fontId="6" fillId="12" borderId="58" xfId="18" applyFont="1" applyFill="1" applyBorder="1" applyAlignment="1">
      <alignment vertical="top" wrapText="1"/>
      <protection/>
    </xf>
    <xf numFmtId="0" fontId="13" fillId="12" borderId="4" xfId="18" applyFont="1" applyFill="1" applyBorder="1" applyAlignment="1">
      <alignment horizontal="left" vertical="top" wrapText="1"/>
      <protection/>
    </xf>
    <xf numFmtId="0" fontId="6" fillId="12" borderId="0" xfId="18" applyFont="1" applyFill="1" applyBorder="1" applyAlignment="1">
      <alignment horizontal="left" vertical="top" wrapText="1"/>
      <protection/>
    </xf>
    <xf numFmtId="0" fontId="6" fillId="12" borderId="33" xfId="18" applyFont="1" applyFill="1" applyBorder="1" applyAlignment="1">
      <alignment horizontal="left" vertical="top" wrapText="1"/>
      <protection/>
    </xf>
    <xf numFmtId="0" fontId="6" fillId="12" borderId="20" xfId="18" applyFont="1" applyFill="1" applyBorder="1" applyAlignment="1">
      <alignment horizontal="center" vertical="top" wrapText="1"/>
      <protection/>
    </xf>
    <xf numFmtId="0" fontId="6" fillId="12" borderId="20" xfId="18" applyFont="1" applyFill="1" applyBorder="1" applyAlignment="1">
      <alignment horizontal="left" vertical="top" wrapText="1"/>
      <protection/>
    </xf>
    <xf numFmtId="0" fontId="6" fillId="12" borderId="34" xfId="18" applyFont="1" applyFill="1" applyBorder="1" applyAlignment="1">
      <alignment horizontal="left" vertical="top" wrapText="1"/>
      <protection/>
    </xf>
    <xf numFmtId="0" fontId="10" fillId="12" borderId="15" xfId="18" applyFont="1" applyFill="1" applyBorder="1" applyAlignment="1">
      <alignment horizontal="left" vertical="top" wrapText="1"/>
      <protection/>
    </xf>
    <xf numFmtId="0" fontId="7" fillId="0" borderId="0" xfId="0" applyFont="1" applyAlignment="1">
      <alignment/>
    </xf>
  </cellXfs>
  <cellStyles count="7">
    <cellStyle name="Normal" xfId="0"/>
    <cellStyle name="Comma [0]" xfId="15"/>
    <cellStyle name="Currency [0]" xfId="16"/>
    <cellStyle name="Comma" xfId="17"/>
    <cellStyle name="Normalny_PORTFEL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291</xdr:row>
      <xdr:rowOff>0</xdr:rowOff>
    </xdr:from>
    <xdr:to>
      <xdr:col>4</xdr:col>
      <xdr:colOff>714375</xdr:colOff>
      <xdr:row>292</xdr:row>
      <xdr:rowOff>76200</xdr:rowOff>
    </xdr:to>
    <xdr:sp>
      <xdr:nvSpPr>
        <xdr:cNvPr id="1" name="Tekst 16"/>
        <xdr:cNvSpPr txBox="1">
          <a:spLocks noChangeArrowheads="1"/>
        </xdr:cNvSpPr>
      </xdr:nvSpPr>
      <xdr:spPr>
        <a:xfrm>
          <a:off x="0" y="73980675"/>
          <a:ext cx="62674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/>
            <a:t>Raport kwartalny powinien ponadto zawierać informacje określone w § 49 ust. 3 Rozporządzenia Rady Ministrów z dnia 22 grudnia 1998 r. (Dz.U. nr 163 poz. 1160).
</a:t>
          </a:r>
        </a:p>
      </xdr:txBody>
    </xdr:sp>
    <xdr:clientData/>
  </xdr:twoCellAnchor>
  <xdr:twoCellAnchor>
    <xdr:from>
      <xdr:col>0</xdr:col>
      <xdr:colOff>0</xdr:colOff>
      <xdr:row>286</xdr:row>
      <xdr:rowOff>66675</xdr:rowOff>
    </xdr:from>
    <xdr:to>
      <xdr:col>4</xdr:col>
      <xdr:colOff>723900</xdr:colOff>
      <xdr:row>288</xdr:row>
      <xdr:rowOff>114300</xdr:rowOff>
    </xdr:to>
    <xdr:sp>
      <xdr:nvSpPr>
        <xdr:cNvPr id="2" name="Tekst 26"/>
        <xdr:cNvSpPr txBox="1">
          <a:spLocks noChangeArrowheads="1"/>
        </xdr:cNvSpPr>
      </xdr:nvSpPr>
      <xdr:spPr>
        <a:xfrm>
          <a:off x="0" y="73237725"/>
          <a:ext cx="62769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Ponadto raport kwartalny powinien zawierać informacje o zmianach pozostałych składników portfela, w tym udziałów mniejszościowych , które wystąpiły w danym kwartale.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F-Q99-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F-Q99-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02"/>
  <sheetViews>
    <sheetView tabSelected="1" zoomScaleSheetLayoutView="100" workbookViewId="0" topLeftCell="A44">
      <selection activeCell="A198" sqref="A198:F216"/>
    </sheetView>
  </sheetViews>
  <sheetFormatPr defaultColWidth="9.140625" defaultRowHeight="12.75"/>
  <cols>
    <col min="1" max="1" width="46.140625" style="133" customWidth="1"/>
    <col min="2" max="3" width="12.421875" style="249" customWidth="1"/>
    <col min="4" max="4" width="12.28125" style="249" customWidth="1"/>
    <col min="5" max="5" width="12.421875" style="249" customWidth="1"/>
    <col min="6" max="6" width="9.140625" style="4" customWidth="1"/>
    <col min="7" max="7" width="13.421875" style="4" customWidth="1"/>
    <col min="8" max="8" width="11.8515625" style="4" customWidth="1"/>
    <col min="9" max="9" width="9.8515625" style="4" customWidth="1"/>
    <col min="10" max="10" width="9.00390625" style="4" customWidth="1"/>
    <col min="11" max="11" width="8.8515625" style="4" customWidth="1"/>
    <col min="12" max="12" width="9.00390625" style="4" customWidth="1"/>
    <col min="13" max="14" width="10.7109375" style="4" customWidth="1"/>
    <col min="15" max="15" width="16.28125" style="4" customWidth="1"/>
    <col min="16" max="16" width="13.140625" style="4" customWidth="1"/>
    <col min="17" max="17" width="8.28125" style="4" customWidth="1"/>
    <col min="18" max="18" width="12.8515625" style="4" customWidth="1"/>
    <col min="19" max="19" width="9.7109375" style="4" customWidth="1"/>
    <col min="20" max="20" width="13.28125" style="4" customWidth="1"/>
    <col min="21" max="22" width="9.7109375" style="4" customWidth="1"/>
    <col min="23" max="23" width="12.8515625" style="4" customWidth="1"/>
    <col min="24" max="24" width="16.8515625" style="4" customWidth="1"/>
    <col min="25" max="25" width="13.57421875" style="4" customWidth="1"/>
    <col min="26" max="26" width="14.140625" style="4" customWidth="1"/>
    <col min="27" max="27" width="14.7109375" style="4" customWidth="1"/>
    <col min="28" max="29" width="14.140625" style="4" customWidth="1"/>
    <col min="30" max="34" width="9.140625" style="4" customWidth="1"/>
    <col min="35" max="35" width="17.8515625" style="4" customWidth="1"/>
    <col min="36" max="36" width="12.421875" style="4" customWidth="1"/>
    <col min="37" max="37" width="14.7109375" style="4" customWidth="1"/>
    <col min="38" max="38" width="14.57421875" style="4" customWidth="1"/>
    <col min="39" max="40" width="14.7109375" style="4" customWidth="1"/>
    <col min="41" max="41" width="9.140625" style="4" customWidth="1"/>
    <col min="42" max="42" width="12.8515625" style="4" customWidth="1"/>
    <col min="43" max="44" width="8.7109375" style="4" customWidth="1"/>
    <col min="45" max="45" width="10.421875" style="4" customWidth="1"/>
    <col min="46" max="46" width="9.57421875" style="4" customWidth="1"/>
    <col min="47" max="47" width="9.8515625" style="4" customWidth="1"/>
    <col min="48" max="48" width="9.7109375" style="4" customWidth="1"/>
    <col min="49" max="49" width="8.7109375" style="4" customWidth="1"/>
    <col min="50" max="50" width="9.7109375" style="4" customWidth="1"/>
    <col min="51" max="51" width="8.7109375" style="4" customWidth="1"/>
    <col min="52" max="16384" width="9.140625" style="4" customWidth="1"/>
  </cols>
  <sheetData>
    <row r="1" spans="1:5" ht="18.75">
      <c r="A1" s="1"/>
      <c r="B1" s="2" t="s">
        <v>0</v>
      </c>
      <c r="C1" s="3"/>
      <c r="D1" s="4"/>
      <c r="E1" s="3"/>
    </row>
    <row r="2" spans="1:5" ht="12.75">
      <c r="A2" s="5"/>
      <c r="B2"/>
      <c r="C2" s="6"/>
      <c r="D2" s="7"/>
      <c r="E2" s="8"/>
    </row>
    <row r="3" spans="1:5" ht="12.75">
      <c r="A3" s="9"/>
      <c r="B3" s="10" t="s">
        <v>1</v>
      </c>
      <c r="C3" s="8"/>
      <c r="D3" s="3"/>
      <c r="E3" s="3"/>
    </row>
    <row r="4" spans="1:5" ht="9" customHeight="1">
      <c r="A4" s="9"/>
      <c r="B4" s="11"/>
      <c r="C4" s="8"/>
      <c r="D4" s="3"/>
      <c r="E4" s="3"/>
    </row>
    <row r="5" spans="1:5" ht="12.75">
      <c r="A5" s="12" t="s">
        <v>2</v>
      </c>
      <c r="B5" s="8"/>
      <c r="C5" s="8"/>
      <c r="D5" s="8"/>
      <c r="E5" s="8"/>
    </row>
    <row r="6" spans="1:5" ht="9" customHeight="1">
      <c r="A6" s="9"/>
      <c r="B6" s="3"/>
      <c r="C6" s="3"/>
      <c r="D6" s="3"/>
      <c r="E6" s="3"/>
    </row>
    <row r="7" spans="1:5" ht="12.75">
      <c r="A7" s="13" t="s">
        <v>3</v>
      </c>
      <c r="B7" s="8"/>
      <c r="C7" s="8"/>
      <c r="D7" s="8"/>
      <c r="E7" s="8"/>
    </row>
    <row r="8" spans="1:5" ht="9" customHeight="1">
      <c r="A8" s="14"/>
      <c r="B8" s="3"/>
      <c r="C8" s="3"/>
      <c r="D8" s="3"/>
      <c r="E8" s="3"/>
    </row>
    <row r="9" spans="1:5" ht="12.75">
      <c r="A9" s="13" t="s">
        <v>4</v>
      </c>
      <c r="B9" s="15"/>
      <c r="C9" s="16"/>
      <c r="D9" s="17" t="s">
        <v>5</v>
      </c>
      <c r="E9" s="3"/>
    </row>
    <row r="10" spans="1:5" ht="12.75">
      <c r="A10" s="13"/>
      <c r="B10" s="15"/>
      <c r="C10" s="16"/>
      <c r="D10" s="18" t="s">
        <v>6</v>
      </c>
      <c r="E10" s="8"/>
    </row>
    <row r="11" spans="1:5" ht="12.75">
      <c r="A11" s="9"/>
      <c r="B11" s="3"/>
      <c r="C11" s="3"/>
      <c r="D11" s="18"/>
      <c r="E11" s="8"/>
    </row>
    <row r="12" spans="1:5" ht="12.75">
      <c r="A12" s="19"/>
      <c r="B12" s="20" t="s">
        <v>7</v>
      </c>
      <c r="C12" s="21"/>
      <c r="D12" s="22" t="s">
        <v>8</v>
      </c>
      <c r="E12" s="22"/>
    </row>
    <row r="13" spans="1:5" ht="54" customHeight="1">
      <c r="A13" s="23" t="s">
        <v>9</v>
      </c>
      <c r="B13" s="24" t="s">
        <v>10</v>
      </c>
      <c r="C13" s="24" t="s">
        <v>11</v>
      </c>
      <c r="D13" s="24" t="s">
        <v>12</v>
      </c>
      <c r="E13" s="24" t="s">
        <v>13</v>
      </c>
    </row>
    <row r="14" spans="1:6" ht="12.75">
      <c r="A14" s="25" t="s">
        <v>14</v>
      </c>
      <c r="B14" s="26">
        <f>D52</f>
        <v>307882</v>
      </c>
      <c r="C14" s="26">
        <f>E52</f>
        <v>337673</v>
      </c>
      <c r="D14" s="26">
        <f>B14/4.1689</f>
        <v>73852.09527693156</v>
      </c>
      <c r="E14" s="27">
        <v>76784</v>
      </c>
      <c r="F14" s="28"/>
    </row>
    <row r="15" spans="1:6" ht="12.75">
      <c r="A15" s="29" t="s">
        <v>15</v>
      </c>
      <c r="B15" s="26">
        <f>D67</f>
        <v>290870</v>
      </c>
      <c r="C15" s="26">
        <f>E67</f>
        <v>297558</v>
      </c>
      <c r="D15" s="26">
        <f>B15/4.1689</f>
        <v>69771.40252824486</v>
      </c>
      <c r="E15" s="26">
        <v>67662</v>
      </c>
      <c r="F15" s="28"/>
    </row>
    <row r="16" spans="1:6" ht="12.75">
      <c r="A16" s="30" t="s">
        <v>16</v>
      </c>
      <c r="B16" s="31">
        <v>30458041</v>
      </c>
      <c r="C16" s="31">
        <v>30458041</v>
      </c>
      <c r="D16" s="31">
        <v>30458041</v>
      </c>
      <c r="E16" s="31">
        <v>30458041</v>
      </c>
      <c r="F16" s="28"/>
    </row>
    <row r="17" spans="1:6" ht="21" customHeight="1">
      <c r="A17" s="32" t="s">
        <v>17</v>
      </c>
      <c r="B17" s="33">
        <f>B15/B16*1000</f>
        <v>9.549859099605257</v>
      </c>
      <c r="C17" s="33">
        <f>C15/C16*1000</f>
        <v>9.76943986647073</v>
      </c>
      <c r="D17" s="33">
        <f>D15/D16*1000</f>
        <v>2.290738348150653</v>
      </c>
      <c r="E17" s="33">
        <f>E15/E16*1000</f>
        <v>2.221482333679963</v>
      </c>
      <c r="F17" s="28"/>
    </row>
    <row r="18" spans="1:6" ht="6" customHeight="1">
      <c r="A18" s="34"/>
      <c r="B18" s="35"/>
      <c r="C18" s="35"/>
      <c r="D18" s="35"/>
      <c r="E18" s="35"/>
      <c r="F18" s="28"/>
    </row>
    <row r="19" spans="1:9" ht="55.5" customHeight="1">
      <c r="A19" s="36" t="s">
        <v>18</v>
      </c>
      <c r="B19" s="24" t="s">
        <v>21</v>
      </c>
      <c r="C19" s="24" t="s">
        <v>22</v>
      </c>
      <c r="D19" s="24" t="s">
        <v>19</v>
      </c>
      <c r="E19" s="24" t="s">
        <v>20</v>
      </c>
      <c r="F19" s="28"/>
      <c r="H19" s="24"/>
      <c r="I19" s="24"/>
    </row>
    <row r="20" spans="1:6" ht="18" customHeight="1">
      <c r="A20" s="37" t="s">
        <v>23</v>
      </c>
      <c r="B20" s="38">
        <f>B21+B28</f>
        <v>393478</v>
      </c>
      <c r="C20" s="38">
        <f>C21+C28</f>
        <v>426687</v>
      </c>
      <c r="D20" s="38">
        <f>D21+D28</f>
        <v>284692</v>
      </c>
      <c r="E20" s="38">
        <f>E21+E28</f>
        <v>317268</v>
      </c>
      <c r="F20" s="28"/>
    </row>
    <row r="21" spans="1:7" ht="23.25" customHeight="1">
      <c r="A21" s="37" t="s">
        <v>24</v>
      </c>
      <c r="B21" s="39">
        <f>B22+B23+B25+B27</f>
        <v>115453</v>
      </c>
      <c r="C21" s="39">
        <f>C22+C23+C25+C27</f>
        <v>104796</v>
      </c>
      <c r="D21" s="39">
        <f>D22+D23+D25+D27</f>
        <v>148808</v>
      </c>
      <c r="E21" s="39">
        <f>E22+E23+E27+E25</f>
        <v>139793</v>
      </c>
      <c r="F21" s="28"/>
      <c r="G21" s="40"/>
    </row>
    <row r="22" spans="1:7" s="9" customFormat="1" ht="23.25" customHeight="1">
      <c r="A22" s="41" t="s">
        <v>25</v>
      </c>
      <c r="B22" s="42">
        <v>61206</v>
      </c>
      <c r="C22" s="43">
        <v>69809</v>
      </c>
      <c r="D22" s="42">
        <v>51424</v>
      </c>
      <c r="E22" s="43">
        <v>52484</v>
      </c>
      <c r="F22" s="44"/>
      <c r="G22" s="45"/>
    </row>
    <row r="23" spans="1:7" s="9" customFormat="1" ht="24">
      <c r="A23" s="46" t="s">
        <v>26</v>
      </c>
      <c r="B23" s="42">
        <v>4828</v>
      </c>
      <c r="C23" s="43">
        <v>6337</v>
      </c>
      <c r="D23" s="42">
        <v>3051</v>
      </c>
      <c r="E23" s="43">
        <v>2055</v>
      </c>
      <c r="F23" s="47"/>
      <c r="G23" s="45"/>
    </row>
    <row r="24" spans="1:8" s="9" customFormat="1" ht="17.25" customHeight="1">
      <c r="A24" s="46" t="s">
        <v>27</v>
      </c>
      <c r="B24" s="42" t="s">
        <v>28</v>
      </c>
      <c r="C24" s="43" t="s">
        <v>28</v>
      </c>
      <c r="D24" s="42" t="s">
        <v>28</v>
      </c>
      <c r="E24" s="43" t="s">
        <v>28</v>
      </c>
      <c r="F24" s="44"/>
      <c r="H24" s="48"/>
    </row>
    <row r="25" spans="1:7" s="9" customFormat="1" ht="24.75" customHeight="1">
      <c r="A25" s="46" t="s">
        <v>29</v>
      </c>
      <c r="B25" s="42">
        <v>34194</v>
      </c>
      <c r="C25" s="43">
        <v>7127</v>
      </c>
      <c r="D25" s="42">
        <v>63968</v>
      </c>
      <c r="E25" s="43">
        <v>64701</v>
      </c>
      <c r="F25" s="44"/>
      <c r="G25" s="45"/>
    </row>
    <row r="26" spans="1:6" s="9" customFormat="1" ht="17.25" customHeight="1">
      <c r="A26" s="46" t="s">
        <v>30</v>
      </c>
      <c r="B26" s="42" t="s">
        <v>28</v>
      </c>
      <c r="C26" s="43" t="s">
        <v>28</v>
      </c>
      <c r="D26" s="42" t="s">
        <v>28</v>
      </c>
      <c r="E26" s="43" t="s">
        <v>28</v>
      </c>
      <c r="F26" s="44"/>
    </row>
    <row r="27" spans="1:7" s="9" customFormat="1" ht="24" customHeight="1">
      <c r="A27" s="46" t="s">
        <v>31</v>
      </c>
      <c r="B27" s="42">
        <v>15225</v>
      </c>
      <c r="C27" s="43">
        <v>21523</v>
      </c>
      <c r="D27" s="42">
        <v>30365</v>
      </c>
      <c r="E27" s="43">
        <v>20553</v>
      </c>
      <c r="F27" s="44"/>
      <c r="G27" s="45"/>
    </row>
    <row r="28" spans="1:6" s="9" customFormat="1" ht="24" customHeight="1">
      <c r="A28" s="46" t="s">
        <v>32</v>
      </c>
      <c r="B28" s="49">
        <f>B29+B30+B33+B34+B32+B35</f>
        <v>278025</v>
      </c>
      <c r="C28" s="50">
        <f>C29+C30+C33+C34+C32+C35</f>
        <v>321891</v>
      </c>
      <c r="D28" s="49">
        <f>D29+D30+D33+D34+D35</f>
        <v>135884</v>
      </c>
      <c r="E28" s="50">
        <f>E29+E30+E33+E34</f>
        <v>177475</v>
      </c>
      <c r="F28" s="44"/>
    </row>
    <row r="29" spans="1:7" s="9" customFormat="1" ht="24" customHeight="1">
      <c r="A29" s="46" t="s">
        <v>33</v>
      </c>
      <c r="B29" s="42">
        <v>87648</v>
      </c>
      <c r="C29" s="43">
        <v>109485</v>
      </c>
      <c r="D29" s="42">
        <v>15746</v>
      </c>
      <c r="E29" s="43">
        <v>49786</v>
      </c>
      <c r="F29" s="47"/>
      <c r="G29" s="45"/>
    </row>
    <row r="30" spans="1:6" s="9" customFormat="1" ht="24" customHeight="1">
      <c r="A30" s="46" t="s">
        <v>34</v>
      </c>
      <c r="B30" s="42">
        <v>152703</v>
      </c>
      <c r="C30" s="43">
        <v>164542</v>
      </c>
      <c r="D30" s="42">
        <v>81683</v>
      </c>
      <c r="E30" s="43">
        <v>114660</v>
      </c>
      <c r="F30" s="47"/>
    </row>
    <row r="31" spans="1:6" s="9" customFormat="1" ht="24" customHeight="1">
      <c r="A31" s="46" t="s">
        <v>35</v>
      </c>
      <c r="B31" s="42" t="s">
        <v>28</v>
      </c>
      <c r="C31" s="43" t="s">
        <v>28</v>
      </c>
      <c r="D31" s="42" t="s">
        <v>28</v>
      </c>
      <c r="E31" s="43" t="s">
        <v>28</v>
      </c>
      <c r="F31" s="44"/>
    </row>
    <row r="32" spans="1:6" s="9" customFormat="1" ht="21.75" customHeight="1">
      <c r="A32" s="46" t="s">
        <v>36</v>
      </c>
      <c r="B32" s="42">
        <v>11802</v>
      </c>
      <c r="C32" s="43">
        <v>15898</v>
      </c>
      <c r="D32" s="42" t="s">
        <v>28</v>
      </c>
      <c r="E32" s="43" t="s">
        <v>28</v>
      </c>
      <c r="F32" s="44"/>
    </row>
    <row r="33" spans="1:6" s="9" customFormat="1" ht="24.75" customHeight="1">
      <c r="A33" s="46" t="s">
        <v>37</v>
      </c>
      <c r="B33" s="42">
        <v>16217</v>
      </c>
      <c r="C33" s="43">
        <v>29131</v>
      </c>
      <c r="D33" s="42">
        <v>14146</v>
      </c>
      <c r="E33" s="43">
        <v>12324</v>
      </c>
      <c r="F33" s="44"/>
    </row>
    <row r="34" spans="1:6" s="9" customFormat="1" ht="18" customHeight="1">
      <c r="A34" s="46" t="s">
        <v>38</v>
      </c>
      <c r="B34" s="42">
        <v>705</v>
      </c>
      <c r="C34" s="43">
        <v>705</v>
      </c>
      <c r="D34" s="42">
        <v>18601</v>
      </c>
      <c r="E34" s="43">
        <v>705</v>
      </c>
      <c r="F34" s="44"/>
    </row>
    <row r="35" spans="1:6" s="9" customFormat="1" ht="28.5" customHeight="1">
      <c r="A35" s="46" t="s">
        <v>39</v>
      </c>
      <c r="B35" s="42">
        <v>8950</v>
      </c>
      <c r="C35" s="43">
        <v>2130</v>
      </c>
      <c r="D35" s="42">
        <v>5708</v>
      </c>
      <c r="E35" s="43" t="s">
        <v>28</v>
      </c>
      <c r="F35" s="44"/>
    </row>
    <row r="36" spans="1:6" s="9" customFormat="1" ht="30" customHeight="1">
      <c r="A36" s="46" t="s">
        <v>40</v>
      </c>
      <c r="B36" s="42" t="s">
        <v>28</v>
      </c>
      <c r="C36" s="43" t="s">
        <v>28</v>
      </c>
      <c r="D36" s="42" t="s">
        <v>28</v>
      </c>
      <c r="E36" s="43" t="s">
        <v>28</v>
      </c>
      <c r="F36" s="44"/>
    </row>
    <row r="37" spans="1:6" s="9" customFormat="1" ht="18.75" customHeight="1">
      <c r="A37" s="46" t="s">
        <v>41</v>
      </c>
      <c r="B37" s="49">
        <f>B38+B39+B40+B41+B42</f>
        <v>5102</v>
      </c>
      <c r="C37" s="50">
        <f>C38+C39+C40+C41+C42</f>
        <v>7345</v>
      </c>
      <c r="D37" s="49">
        <f>D38+D39+D40+D41+D42</f>
        <v>5900</v>
      </c>
      <c r="E37" s="50">
        <f>E38+E39+E40+E42+E41</f>
        <v>7718</v>
      </c>
      <c r="F37" s="44"/>
    </row>
    <row r="38" spans="1:6" s="9" customFormat="1" ht="15.75" customHeight="1">
      <c r="A38" s="46" t="s">
        <v>42</v>
      </c>
      <c r="B38" s="42">
        <v>2887</v>
      </c>
      <c r="C38" s="43">
        <v>3887</v>
      </c>
      <c r="D38" s="42">
        <v>4752</v>
      </c>
      <c r="E38" s="43">
        <v>6480</v>
      </c>
      <c r="F38" s="44"/>
    </row>
    <row r="39" spans="1:6" s="9" customFormat="1" ht="24">
      <c r="A39" s="46" t="s">
        <v>43</v>
      </c>
      <c r="B39" s="42">
        <v>694</v>
      </c>
      <c r="C39" s="43">
        <v>682</v>
      </c>
      <c r="D39" s="42">
        <v>296</v>
      </c>
      <c r="E39" s="43">
        <v>287</v>
      </c>
      <c r="F39" s="44"/>
    </row>
    <row r="40" spans="1:6" s="9" customFormat="1" ht="17.25" customHeight="1">
      <c r="A40" s="46" t="s">
        <v>44</v>
      </c>
      <c r="B40" s="42">
        <v>777</v>
      </c>
      <c r="C40" s="43">
        <v>783</v>
      </c>
      <c r="D40" s="42">
        <v>368</v>
      </c>
      <c r="E40" s="43">
        <v>212</v>
      </c>
      <c r="F40" s="44"/>
    </row>
    <row r="41" spans="1:6" s="9" customFormat="1" ht="22.5" customHeight="1">
      <c r="A41" s="46" t="s">
        <v>45</v>
      </c>
      <c r="B41" s="42">
        <v>47</v>
      </c>
      <c r="C41" s="43">
        <v>569</v>
      </c>
      <c r="D41" s="42">
        <v>69</v>
      </c>
      <c r="E41" s="43">
        <v>612</v>
      </c>
      <c r="F41" s="44"/>
    </row>
    <row r="42" spans="1:6" s="9" customFormat="1" ht="15" customHeight="1">
      <c r="A42" s="46" t="s">
        <v>46</v>
      </c>
      <c r="B42" s="42">
        <v>697</v>
      </c>
      <c r="C42" s="43">
        <v>1424</v>
      </c>
      <c r="D42" s="42">
        <v>415</v>
      </c>
      <c r="E42" s="43">
        <v>127</v>
      </c>
      <c r="F42" s="44"/>
    </row>
    <row r="43" spans="1:6" s="9" customFormat="1" ht="17.25" customHeight="1">
      <c r="A43" s="46" t="s">
        <v>47</v>
      </c>
      <c r="B43" s="49">
        <v>9945</v>
      </c>
      <c r="C43" s="50">
        <v>874</v>
      </c>
      <c r="D43" s="49">
        <v>6099</v>
      </c>
      <c r="E43" s="50">
        <v>4107</v>
      </c>
      <c r="F43" s="44"/>
    </row>
    <row r="44" spans="1:6" s="9" customFormat="1" ht="15" customHeight="1">
      <c r="A44" s="46" t="s">
        <v>48</v>
      </c>
      <c r="B44" s="49">
        <f>B45+B47+B46</f>
        <v>3396</v>
      </c>
      <c r="C44" s="50">
        <f>C45+C47+C46</f>
        <v>3126</v>
      </c>
      <c r="D44" s="49">
        <f>D45+D46+D47</f>
        <v>1114</v>
      </c>
      <c r="E44" s="50">
        <f>E45+E47</f>
        <v>660</v>
      </c>
      <c r="F44" s="44"/>
    </row>
    <row r="45" spans="1:6" s="9" customFormat="1" ht="16.5" customHeight="1">
      <c r="A45" s="46" t="s">
        <v>49</v>
      </c>
      <c r="B45" s="42">
        <v>20</v>
      </c>
      <c r="C45" s="43">
        <v>24</v>
      </c>
      <c r="D45" s="51">
        <v>19</v>
      </c>
      <c r="E45" s="43">
        <v>19</v>
      </c>
      <c r="F45" s="44"/>
    </row>
    <row r="46" spans="1:6" s="9" customFormat="1" ht="15" customHeight="1">
      <c r="A46" s="46" t="s">
        <v>50</v>
      </c>
      <c r="B46" s="42">
        <v>1276</v>
      </c>
      <c r="C46" s="43">
        <v>1382</v>
      </c>
      <c r="D46" s="42">
        <v>4</v>
      </c>
      <c r="E46" s="43" t="s">
        <v>28</v>
      </c>
      <c r="F46" s="44"/>
    </row>
    <row r="47" spans="1:6" s="9" customFormat="1" ht="15" customHeight="1">
      <c r="A47" s="46" t="s">
        <v>51</v>
      </c>
      <c r="B47" s="42">
        <v>2100</v>
      </c>
      <c r="C47" s="43">
        <v>1720</v>
      </c>
      <c r="D47" s="42">
        <v>1091</v>
      </c>
      <c r="E47" s="43">
        <v>641</v>
      </c>
      <c r="F47" s="44"/>
    </row>
    <row r="48" spans="1:6" s="9" customFormat="1" ht="15" customHeight="1">
      <c r="A48" s="46" t="s">
        <v>52</v>
      </c>
      <c r="B48" s="42" t="s">
        <v>28</v>
      </c>
      <c r="C48" s="43" t="s">
        <v>28</v>
      </c>
      <c r="D48" s="42"/>
      <c r="E48" s="43" t="s">
        <v>28</v>
      </c>
      <c r="F48" s="44"/>
    </row>
    <row r="49" spans="1:6" s="9" customFormat="1" ht="18" customHeight="1">
      <c r="A49" s="46" t="s">
        <v>53</v>
      </c>
      <c r="B49" s="42">
        <v>2100</v>
      </c>
      <c r="C49" s="43">
        <v>1720</v>
      </c>
      <c r="D49" s="42">
        <v>1091</v>
      </c>
      <c r="E49" s="43">
        <v>641</v>
      </c>
      <c r="F49" s="44"/>
    </row>
    <row r="50" spans="1:6" s="9" customFormat="1" ht="16.5" customHeight="1">
      <c r="A50" s="46" t="s">
        <v>54</v>
      </c>
      <c r="B50" s="49" t="s">
        <v>28</v>
      </c>
      <c r="C50" s="50" t="s">
        <v>28</v>
      </c>
      <c r="D50" s="49" t="s">
        <v>28</v>
      </c>
      <c r="E50" s="50" t="s">
        <v>28</v>
      </c>
      <c r="F50" s="44"/>
    </row>
    <row r="51" spans="1:6" s="9" customFormat="1" ht="16.5" customHeight="1">
      <c r="A51" s="46" t="s">
        <v>55</v>
      </c>
      <c r="B51" s="49">
        <v>8655</v>
      </c>
      <c r="C51" s="50">
        <v>4620</v>
      </c>
      <c r="D51" s="49">
        <v>10077</v>
      </c>
      <c r="E51" s="50">
        <v>7920</v>
      </c>
      <c r="F51" s="44"/>
    </row>
    <row r="52" spans="1:7" s="9" customFormat="1" ht="16.5" customHeight="1">
      <c r="A52" s="52" t="s">
        <v>56</v>
      </c>
      <c r="B52" s="49">
        <f>B20+B37+B43+B44+B51</f>
        <v>420576</v>
      </c>
      <c r="C52" s="50">
        <f>C20+C37+C43+C44+C51</f>
        <v>442652</v>
      </c>
      <c r="D52" s="49">
        <f>D20+D37+D43+D44+D51</f>
        <v>307882</v>
      </c>
      <c r="E52" s="50">
        <f>E20+E37+E43+E44+E51</f>
        <v>337673</v>
      </c>
      <c r="F52" s="44"/>
      <c r="G52"/>
    </row>
    <row r="53" spans="1:7" s="9" customFormat="1" ht="6" customHeight="1">
      <c r="A53" s="34"/>
      <c r="B53" s="53"/>
      <c r="C53" s="54"/>
      <c r="D53" s="53"/>
      <c r="E53" s="54"/>
      <c r="F53" s="44"/>
      <c r="G53"/>
    </row>
    <row r="54" spans="1:6" s="9" customFormat="1" ht="12" customHeight="1">
      <c r="A54" s="46" t="s">
        <v>57</v>
      </c>
      <c r="B54" s="42"/>
      <c r="C54" s="43"/>
      <c r="D54" s="42"/>
      <c r="E54" s="43"/>
      <c r="F54" s="44"/>
    </row>
    <row r="55" spans="1:6" s="9" customFormat="1" ht="15" customHeight="1">
      <c r="A55" s="46" t="s">
        <v>58</v>
      </c>
      <c r="B55" s="49">
        <f>B58+B59+B60+B56</f>
        <v>40963</v>
      </c>
      <c r="C55" s="50">
        <f>C58+C59+C60</f>
        <v>27925</v>
      </c>
      <c r="D55" s="49">
        <f>D59+D60+D58</f>
        <v>14786</v>
      </c>
      <c r="E55" s="50">
        <f>E58+E59+E60+E56</f>
        <v>19121</v>
      </c>
      <c r="F55" s="44"/>
    </row>
    <row r="56" spans="1:6" s="9" customFormat="1" ht="21" customHeight="1">
      <c r="A56" s="46" t="s">
        <v>59</v>
      </c>
      <c r="B56" s="42">
        <v>467</v>
      </c>
      <c r="C56" s="43" t="s">
        <v>28</v>
      </c>
      <c r="D56" s="42" t="s">
        <v>28</v>
      </c>
      <c r="E56" s="43">
        <v>63</v>
      </c>
      <c r="F56" s="44"/>
    </row>
    <row r="57" spans="1:6" s="9" customFormat="1" ht="24" customHeight="1">
      <c r="A57" s="46" t="s">
        <v>60</v>
      </c>
      <c r="B57" s="42" t="s">
        <v>28</v>
      </c>
      <c r="C57" s="43" t="s">
        <v>28</v>
      </c>
      <c r="D57" s="42" t="s">
        <v>28</v>
      </c>
      <c r="E57" s="43" t="s">
        <v>28</v>
      </c>
      <c r="F57" s="44"/>
    </row>
    <row r="58" spans="1:6" s="9" customFormat="1" ht="24" customHeight="1">
      <c r="A58" s="46" t="s">
        <v>61</v>
      </c>
      <c r="B58" s="42">
        <v>36600</v>
      </c>
      <c r="C58" s="43">
        <v>26300</v>
      </c>
      <c r="D58" s="42">
        <v>14000</v>
      </c>
      <c r="E58" s="43">
        <v>18400</v>
      </c>
      <c r="F58" s="44"/>
    </row>
    <row r="59" spans="1:6" s="9" customFormat="1" ht="22.5" customHeight="1">
      <c r="A59" s="46" t="s">
        <v>62</v>
      </c>
      <c r="B59" s="42">
        <v>276</v>
      </c>
      <c r="C59" s="43">
        <v>207</v>
      </c>
      <c r="D59" s="42">
        <v>50</v>
      </c>
      <c r="E59" s="43">
        <v>4</v>
      </c>
      <c r="F59" s="44"/>
    </row>
    <row r="60" spans="1:6" s="9" customFormat="1" ht="15" customHeight="1">
      <c r="A60" s="46" t="s">
        <v>63</v>
      </c>
      <c r="B60" s="42">
        <v>3620</v>
      </c>
      <c r="C60" s="43">
        <v>1418</v>
      </c>
      <c r="D60" s="42">
        <v>736</v>
      </c>
      <c r="E60" s="43">
        <v>654</v>
      </c>
      <c r="F60" s="44"/>
    </row>
    <row r="61" spans="1:6" s="9" customFormat="1" ht="27" customHeight="1">
      <c r="A61" s="46" t="s">
        <v>64</v>
      </c>
      <c r="B61" s="49">
        <v>753</v>
      </c>
      <c r="C61" s="50">
        <v>2997</v>
      </c>
      <c r="D61" s="49">
        <v>1854</v>
      </c>
      <c r="E61" s="50">
        <v>20615</v>
      </c>
      <c r="F61" s="44"/>
    </row>
    <row r="62" spans="1:6" s="9" customFormat="1" ht="19.5" customHeight="1">
      <c r="A62" s="46" t="s">
        <v>65</v>
      </c>
      <c r="B62" s="49">
        <f>B64</f>
        <v>1281</v>
      </c>
      <c r="C62" s="50">
        <v>2060</v>
      </c>
      <c r="D62" s="49" t="s">
        <v>28</v>
      </c>
      <c r="E62" s="50" t="s">
        <v>28</v>
      </c>
      <c r="F62" s="44"/>
    </row>
    <row r="63" spans="1:6" s="9" customFormat="1" ht="12" customHeight="1">
      <c r="A63" s="46" t="s">
        <v>66</v>
      </c>
      <c r="B63" s="42" t="s">
        <v>28</v>
      </c>
      <c r="C63" s="43" t="s">
        <v>28</v>
      </c>
      <c r="D63" s="42" t="s">
        <v>28</v>
      </c>
      <c r="E63" s="43" t="s">
        <v>28</v>
      </c>
      <c r="F63" s="44"/>
    </row>
    <row r="64" spans="1:6" s="9" customFormat="1" ht="15" customHeight="1">
      <c r="A64" s="46" t="s">
        <v>67</v>
      </c>
      <c r="B64" s="42">
        <v>1281</v>
      </c>
      <c r="C64" s="43">
        <v>2060</v>
      </c>
      <c r="D64" s="42" t="s">
        <v>28</v>
      </c>
      <c r="E64" s="43" t="s">
        <v>28</v>
      </c>
      <c r="F64" s="44"/>
    </row>
    <row r="65" spans="1:6" s="9" customFormat="1" ht="16.5" customHeight="1">
      <c r="A65" s="46" t="s">
        <v>68</v>
      </c>
      <c r="B65" s="49">
        <v>4117</v>
      </c>
      <c r="C65" s="50">
        <v>6716</v>
      </c>
      <c r="D65" s="49">
        <v>372</v>
      </c>
      <c r="E65" s="50">
        <v>379</v>
      </c>
      <c r="F65" s="44"/>
    </row>
    <row r="66" spans="1:6" s="9" customFormat="1" ht="16.5" customHeight="1">
      <c r="A66" s="46" t="s">
        <v>69</v>
      </c>
      <c r="B66" s="49">
        <f>B55+B61+B65+B62</f>
        <v>47114</v>
      </c>
      <c r="C66" s="50">
        <f>C55+C61+C65+C62</f>
        <v>39698</v>
      </c>
      <c r="D66" s="49">
        <f>D55+D61+D65</f>
        <v>17012</v>
      </c>
      <c r="E66" s="50">
        <f>E55+E61+E65</f>
        <v>40115</v>
      </c>
      <c r="F66" s="44"/>
    </row>
    <row r="67" spans="1:6" s="9" customFormat="1" ht="32.25" customHeight="1">
      <c r="A67" s="46" t="s">
        <v>70</v>
      </c>
      <c r="B67" s="49">
        <f>B52-B66</f>
        <v>373462</v>
      </c>
      <c r="C67" s="50">
        <f>C52-C66</f>
        <v>402954</v>
      </c>
      <c r="D67" s="49">
        <f>D52-D66</f>
        <v>290870</v>
      </c>
      <c r="E67" s="50">
        <f>E52-E66</f>
        <v>297558</v>
      </c>
      <c r="F67" s="44"/>
    </row>
    <row r="68" spans="1:6" s="9" customFormat="1" ht="11.25" customHeight="1">
      <c r="A68" s="55"/>
      <c r="B68" s="53"/>
      <c r="C68" s="54"/>
      <c r="D68" s="53"/>
      <c r="E68" s="54"/>
      <c r="F68" s="44"/>
    </row>
    <row r="69" spans="1:7" s="9" customFormat="1" ht="16.5" customHeight="1">
      <c r="A69" s="46" t="s">
        <v>71</v>
      </c>
      <c r="B69" s="49">
        <f>B70+B71+B73+B75+B78</f>
        <v>373462</v>
      </c>
      <c r="C69" s="50">
        <f>C70+C71+C73+C75+C78</f>
        <v>402954</v>
      </c>
      <c r="D69" s="49">
        <f>D70+D71+D73+D78+D75</f>
        <v>290870</v>
      </c>
      <c r="E69" s="50">
        <f>E70+E71+E73+E75+E78</f>
        <v>297558</v>
      </c>
      <c r="F69" s="44"/>
      <c r="G69" s="48"/>
    </row>
    <row r="70" spans="1:6" s="9" customFormat="1" ht="15" customHeight="1">
      <c r="A70" s="46" t="s">
        <v>72</v>
      </c>
      <c r="B70" s="49">
        <v>3046</v>
      </c>
      <c r="C70" s="50">
        <v>3077</v>
      </c>
      <c r="D70" s="49">
        <v>3046</v>
      </c>
      <c r="E70" s="50">
        <v>3046</v>
      </c>
      <c r="F70" s="44"/>
    </row>
    <row r="71" spans="1:6" s="9" customFormat="1" ht="15" customHeight="1">
      <c r="A71" s="46" t="s">
        <v>73</v>
      </c>
      <c r="B71" s="49">
        <v>426678</v>
      </c>
      <c r="C71" s="50">
        <v>381334</v>
      </c>
      <c r="D71" s="49">
        <v>399063</v>
      </c>
      <c r="E71" s="50">
        <v>426678</v>
      </c>
      <c r="F71" s="44"/>
    </row>
    <row r="72" spans="1:6" s="9" customFormat="1" ht="12" customHeight="1">
      <c r="A72" s="46" t="s">
        <v>74</v>
      </c>
      <c r="B72" s="49" t="s">
        <v>28</v>
      </c>
      <c r="C72" s="50" t="s">
        <v>28</v>
      </c>
      <c r="D72" s="49" t="s">
        <v>28</v>
      </c>
      <c r="E72" s="50" t="s">
        <v>28</v>
      </c>
      <c r="F72" s="44"/>
    </row>
    <row r="73" spans="1:6" s="9" customFormat="1" ht="15" customHeight="1">
      <c r="A73" s="46" t="s">
        <v>75</v>
      </c>
      <c r="B73" s="56">
        <v>651</v>
      </c>
      <c r="C73" s="50">
        <v>716</v>
      </c>
      <c r="D73" s="56">
        <v>651</v>
      </c>
      <c r="E73" s="57">
        <v>651</v>
      </c>
      <c r="F73" s="44"/>
    </row>
    <row r="74" spans="1:6" s="9" customFormat="1" ht="14.25" customHeight="1">
      <c r="A74" s="46" t="s">
        <v>76</v>
      </c>
      <c r="B74" s="49" t="s">
        <v>28</v>
      </c>
      <c r="C74" s="50" t="s">
        <v>28</v>
      </c>
      <c r="D74" s="49" t="s">
        <v>28</v>
      </c>
      <c r="E74" s="50" t="s">
        <v>28</v>
      </c>
      <c r="F74" s="44"/>
    </row>
    <row r="75" spans="1:6" s="9" customFormat="1" ht="27" customHeight="1">
      <c r="A75" s="52" t="s">
        <v>77</v>
      </c>
      <c r="B75" s="59" t="s">
        <v>80</v>
      </c>
      <c r="C75" s="59">
        <v>40278</v>
      </c>
      <c r="D75" s="58" t="s">
        <v>78</v>
      </c>
      <c r="E75" s="59" t="s">
        <v>79</v>
      </c>
      <c r="F75" s="44"/>
    </row>
    <row r="76" spans="1:6" s="9" customFormat="1" ht="17.25" customHeight="1">
      <c r="A76" s="60" t="s">
        <v>81</v>
      </c>
      <c r="B76" s="61" t="s">
        <v>83</v>
      </c>
      <c r="C76" s="61">
        <v>43420</v>
      </c>
      <c r="D76" s="42" t="s">
        <v>28</v>
      </c>
      <c r="E76" s="61" t="s">
        <v>82</v>
      </c>
      <c r="F76" s="44"/>
    </row>
    <row r="77" spans="1:7" s="9" customFormat="1" ht="17.25" customHeight="1">
      <c r="A77" s="60" t="s">
        <v>84</v>
      </c>
      <c r="B77" s="61">
        <v>782</v>
      </c>
      <c r="C77" s="61" t="s">
        <v>86</v>
      </c>
      <c r="D77" s="61" t="s">
        <v>78</v>
      </c>
      <c r="E77" s="61" t="s">
        <v>85</v>
      </c>
      <c r="F77" s="47"/>
      <c r="G77" s="48"/>
    </row>
    <row r="78" spans="1:6" s="9" customFormat="1" ht="16.5" customHeight="1">
      <c r="A78" s="60" t="s">
        <v>87</v>
      </c>
      <c r="B78" s="59" t="s">
        <v>90</v>
      </c>
      <c r="C78" s="59" t="s">
        <v>91</v>
      </c>
      <c r="D78" s="62" t="s">
        <v>88</v>
      </c>
      <c r="E78" s="59" t="s">
        <v>89</v>
      </c>
      <c r="F78" s="44"/>
    </row>
    <row r="79" spans="1:7" s="9" customFormat="1" ht="15" customHeight="1">
      <c r="A79" s="60" t="s">
        <v>92</v>
      </c>
      <c r="B79" s="64" t="s">
        <v>95</v>
      </c>
      <c r="C79" s="61" t="s">
        <v>96</v>
      </c>
      <c r="D79" s="63" t="s">
        <v>93</v>
      </c>
      <c r="E79" s="61" t="s">
        <v>94</v>
      </c>
      <c r="F79" s="44"/>
      <c r="G79" s="48"/>
    </row>
    <row r="80" spans="1:6" s="9" customFormat="1" ht="15.75" customHeight="1">
      <c r="A80" s="60" t="s">
        <v>97</v>
      </c>
      <c r="B80" s="64" t="s">
        <v>100</v>
      </c>
      <c r="C80" s="61" t="s">
        <v>101</v>
      </c>
      <c r="D80" s="64" t="s">
        <v>98</v>
      </c>
      <c r="E80" s="61" t="s">
        <v>99</v>
      </c>
      <c r="F80" s="44"/>
    </row>
    <row r="81" spans="1:5" s="67" customFormat="1" ht="9.75" customHeight="1">
      <c r="A81" s="65"/>
      <c r="B81" s="66"/>
      <c r="C81" s="54"/>
      <c r="D81" s="66"/>
      <c r="E81" s="54"/>
    </row>
    <row r="82" spans="1:6" s="9" customFormat="1" ht="17.25" customHeight="1">
      <c r="A82" s="60" t="s">
        <v>102</v>
      </c>
      <c r="B82" s="42"/>
      <c r="C82" s="69"/>
      <c r="D82" s="68"/>
      <c r="E82" s="61"/>
      <c r="F82" s="44"/>
    </row>
    <row r="83" spans="1:6" s="9" customFormat="1" ht="16.5" customHeight="1">
      <c r="A83" s="60" t="s">
        <v>103</v>
      </c>
      <c r="B83" s="64" t="s">
        <v>95</v>
      </c>
      <c r="C83" s="61" t="s">
        <v>96</v>
      </c>
      <c r="D83" s="64" t="s">
        <v>93</v>
      </c>
      <c r="E83" s="61" t="s">
        <v>94</v>
      </c>
      <c r="F83" s="44"/>
    </row>
    <row r="84" spans="1:6" s="9" customFormat="1" ht="24.75" customHeight="1">
      <c r="A84" s="60" t="s">
        <v>104</v>
      </c>
      <c r="B84" s="61" t="s">
        <v>83</v>
      </c>
      <c r="C84" s="61">
        <v>43420</v>
      </c>
      <c r="D84" s="42" t="s">
        <v>28</v>
      </c>
      <c r="E84" s="61" t="s">
        <v>82</v>
      </c>
      <c r="F84" s="44"/>
    </row>
    <row r="85" spans="1:6" s="9" customFormat="1" ht="16.5" customHeight="1" thickBot="1">
      <c r="A85" s="70" t="s">
        <v>105</v>
      </c>
      <c r="B85" s="62" t="s">
        <v>108</v>
      </c>
      <c r="C85" s="59">
        <f>C83+C84</f>
        <v>41868</v>
      </c>
      <c r="D85" s="62" t="s">
        <v>106</v>
      </c>
      <c r="E85" s="59" t="s">
        <v>107</v>
      </c>
      <c r="F85" s="44"/>
    </row>
    <row r="86" spans="1:7" s="9" customFormat="1" ht="14.25" customHeight="1" thickTop="1">
      <c r="A86" s="60" t="s">
        <v>109</v>
      </c>
      <c r="B86" s="42"/>
      <c r="C86" s="43"/>
      <c r="D86" s="42"/>
      <c r="E86" s="43"/>
      <c r="F86" s="44"/>
      <c r="G86" s="48"/>
    </row>
    <row r="87" spans="1:7" s="9" customFormat="1" ht="15" customHeight="1">
      <c r="A87" s="60" t="s">
        <v>110</v>
      </c>
      <c r="B87" s="64" t="s">
        <v>100</v>
      </c>
      <c r="C87" s="61" t="s">
        <v>101</v>
      </c>
      <c r="D87" s="42" t="s">
        <v>28</v>
      </c>
      <c r="E87" s="61" t="s">
        <v>99</v>
      </c>
      <c r="F87" s="44"/>
      <c r="G87" s="48"/>
    </row>
    <row r="88" spans="1:7" s="9" customFormat="1" ht="27.75" customHeight="1">
      <c r="A88" s="60" t="s">
        <v>111</v>
      </c>
      <c r="B88" s="61">
        <v>782</v>
      </c>
      <c r="C88" s="61" t="s">
        <v>86</v>
      </c>
      <c r="D88" s="64" t="s">
        <v>112</v>
      </c>
      <c r="E88" s="61" t="s">
        <v>85</v>
      </c>
      <c r="F88" s="44"/>
      <c r="G88" s="71"/>
    </row>
    <row r="89" spans="1:6" s="9" customFormat="1" ht="16.5" customHeight="1">
      <c r="A89" s="60" t="s">
        <v>113</v>
      </c>
      <c r="B89" s="62" t="s">
        <v>115</v>
      </c>
      <c r="C89" s="59" t="s">
        <v>116</v>
      </c>
      <c r="D89" s="62" t="s">
        <v>112</v>
      </c>
      <c r="E89" s="59" t="s">
        <v>114</v>
      </c>
      <c r="F89" s="44"/>
    </row>
    <row r="90" spans="1:6" s="9" customFormat="1" ht="6" customHeight="1">
      <c r="A90" s="72"/>
      <c r="B90" s="73"/>
      <c r="C90" s="74"/>
      <c r="D90" s="73"/>
      <c r="E90" s="74"/>
      <c r="F90" s="44"/>
    </row>
    <row r="91" spans="1:5" ht="57" customHeight="1">
      <c r="A91" s="75" t="s">
        <v>117</v>
      </c>
      <c r="B91" s="24" t="s">
        <v>21</v>
      </c>
      <c r="C91" s="24" t="s">
        <v>22</v>
      </c>
      <c r="D91" s="24" t="s">
        <v>19</v>
      </c>
      <c r="E91" s="24" t="s">
        <v>11</v>
      </c>
    </row>
    <row r="92" spans="1:5" ht="18.75" customHeight="1">
      <c r="A92" s="29" t="s">
        <v>118</v>
      </c>
      <c r="B92" s="76">
        <v>2500</v>
      </c>
      <c r="C92" s="78" t="s">
        <v>28</v>
      </c>
      <c r="D92" s="76" t="s">
        <v>28</v>
      </c>
      <c r="E92" s="77" t="s">
        <v>28</v>
      </c>
    </row>
    <row r="93" spans="1:5" ht="22.5" customHeight="1">
      <c r="A93" s="29" t="s">
        <v>119</v>
      </c>
      <c r="B93" s="76">
        <v>2500</v>
      </c>
      <c r="C93" s="78" t="s">
        <v>28</v>
      </c>
      <c r="D93" s="76" t="s">
        <v>28</v>
      </c>
      <c r="E93" s="77" t="s">
        <v>28</v>
      </c>
    </row>
    <row r="94" spans="1:5" ht="12.75" customHeight="1">
      <c r="A94" s="29" t="s">
        <v>120</v>
      </c>
      <c r="B94" s="76" t="s">
        <v>28</v>
      </c>
      <c r="C94" s="77" t="s">
        <v>28</v>
      </c>
      <c r="D94" s="76" t="s">
        <v>28</v>
      </c>
      <c r="E94" s="77" t="s">
        <v>28</v>
      </c>
    </row>
    <row r="95" spans="1:5" ht="22.5" customHeight="1">
      <c r="A95" s="29" t="s">
        <v>121</v>
      </c>
      <c r="B95" s="76">
        <v>2500</v>
      </c>
      <c r="C95" s="77" t="s">
        <v>28</v>
      </c>
      <c r="D95" s="76" t="s">
        <v>28</v>
      </c>
      <c r="E95" s="77" t="s">
        <v>28</v>
      </c>
    </row>
    <row r="96" spans="1:5" ht="12" customHeight="1">
      <c r="A96" s="29" t="s">
        <v>122</v>
      </c>
      <c r="B96" s="76" t="s">
        <v>28</v>
      </c>
      <c r="C96" s="77" t="s">
        <v>28</v>
      </c>
      <c r="D96" s="76" t="s">
        <v>28</v>
      </c>
      <c r="E96" s="77" t="s">
        <v>28</v>
      </c>
    </row>
    <row r="97" spans="1:5" ht="12" customHeight="1">
      <c r="A97" s="29" t="s">
        <v>123</v>
      </c>
      <c r="B97" s="76" t="s">
        <v>28</v>
      </c>
      <c r="C97" s="77" t="s">
        <v>28</v>
      </c>
      <c r="D97" s="76" t="s">
        <v>28</v>
      </c>
      <c r="E97" s="77" t="s">
        <v>28</v>
      </c>
    </row>
    <row r="98" spans="1:5" ht="12" customHeight="1">
      <c r="A98" s="29" t="s">
        <v>124</v>
      </c>
      <c r="B98" s="76" t="s">
        <v>28</v>
      </c>
      <c r="C98" s="77" t="s">
        <v>28</v>
      </c>
      <c r="D98" s="76" t="s">
        <v>28</v>
      </c>
      <c r="E98" s="77" t="s">
        <v>28</v>
      </c>
    </row>
    <row r="99" spans="1:5" ht="15" customHeight="1">
      <c r="A99" s="29" t="s">
        <v>125</v>
      </c>
      <c r="B99" s="76">
        <v>2500</v>
      </c>
      <c r="C99" s="80" t="s">
        <v>28</v>
      </c>
      <c r="D99" s="79" t="s">
        <v>28</v>
      </c>
      <c r="E99" s="77" t="s">
        <v>28</v>
      </c>
    </row>
    <row r="100" spans="1:6" s="85" customFormat="1" ht="6" customHeight="1">
      <c r="A100" s="81"/>
      <c r="B100" s="82"/>
      <c r="C100" s="83"/>
      <c r="D100" s="82"/>
      <c r="E100" s="83"/>
      <c r="F100" s="84"/>
    </row>
    <row r="101" spans="1:7" s="9" customFormat="1" ht="75" customHeight="1">
      <c r="A101" s="86" t="s">
        <v>126</v>
      </c>
      <c r="B101" s="24" t="s">
        <v>129</v>
      </c>
      <c r="C101" s="24" t="s">
        <v>130</v>
      </c>
      <c r="D101" s="24" t="s">
        <v>127</v>
      </c>
      <c r="E101" s="24" t="s">
        <v>128</v>
      </c>
      <c r="F101" s="87"/>
      <c r="G101" s="87"/>
    </row>
    <row r="102" spans="1:6" s="9" customFormat="1" ht="18.75" customHeight="1">
      <c r="A102" s="46" t="s">
        <v>131</v>
      </c>
      <c r="B102" s="89" t="s">
        <v>132</v>
      </c>
      <c r="C102" s="89" t="s">
        <v>133</v>
      </c>
      <c r="D102" s="88">
        <f>D103+D107+D111+D112</f>
        <v>1069</v>
      </c>
      <c r="E102" s="88">
        <f>E103+E107+E111+E112</f>
        <v>7632</v>
      </c>
      <c r="F102" s="90"/>
    </row>
    <row r="103" spans="1:6" s="9" customFormat="1" ht="15" customHeight="1">
      <c r="A103" s="46" t="s">
        <v>134</v>
      </c>
      <c r="B103" s="91" t="s">
        <v>136</v>
      </c>
      <c r="C103" s="91" t="s">
        <v>137</v>
      </c>
      <c r="D103" s="91" t="s">
        <v>135</v>
      </c>
      <c r="E103" s="91">
        <f>E104+E106</f>
        <v>4518</v>
      </c>
      <c r="F103" s="90"/>
    </row>
    <row r="104" spans="1:6" s="9" customFormat="1" ht="13.5" customHeight="1">
      <c r="A104" s="46" t="s">
        <v>138</v>
      </c>
      <c r="B104" s="91" t="s">
        <v>141</v>
      </c>
      <c r="C104" s="91" t="s">
        <v>142</v>
      </c>
      <c r="D104" s="91" t="s">
        <v>139</v>
      </c>
      <c r="E104" s="91" t="s">
        <v>140</v>
      </c>
      <c r="F104" s="90"/>
    </row>
    <row r="105" spans="1:6" s="9" customFormat="1" ht="15.75" customHeight="1">
      <c r="A105" s="46" t="s">
        <v>143</v>
      </c>
      <c r="B105" s="92" t="s">
        <v>28</v>
      </c>
      <c r="C105" s="92" t="s">
        <v>28</v>
      </c>
      <c r="D105" s="92" t="s">
        <v>28</v>
      </c>
      <c r="E105" s="92" t="s">
        <v>28</v>
      </c>
      <c r="F105" s="44"/>
    </row>
    <row r="106" spans="1:6" s="9" customFormat="1" ht="18" customHeight="1">
      <c r="A106" s="46" t="s">
        <v>144</v>
      </c>
      <c r="B106" s="92">
        <v>1751</v>
      </c>
      <c r="C106" s="92">
        <v>3606</v>
      </c>
      <c r="D106" s="92">
        <v>1226</v>
      </c>
      <c r="E106" s="92">
        <v>6367</v>
      </c>
      <c r="F106" s="90"/>
    </row>
    <row r="107" spans="1:6" s="9" customFormat="1" ht="24" customHeight="1">
      <c r="A107" s="46" t="s">
        <v>145</v>
      </c>
      <c r="B107" s="92">
        <f>B109</f>
        <v>27</v>
      </c>
      <c r="C107" s="92">
        <f>C108+C109+C110</f>
        <v>1354</v>
      </c>
      <c r="D107" s="92">
        <f>D108+D109</f>
        <v>457</v>
      </c>
      <c r="E107" s="92">
        <f>E108+E109</f>
        <v>1314</v>
      </c>
      <c r="F107" s="44"/>
    </row>
    <row r="108" spans="1:6" s="9" customFormat="1" ht="16.5" customHeight="1">
      <c r="A108" s="46" t="s">
        <v>146</v>
      </c>
      <c r="B108" s="92" t="s">
        <v>28</v>
      </c>
      <c r="C108" s="92">
        <v>7</v>
      </c>
      <c r="D108" s="92">
        <v>267</v>
      </c>
      <c r="E108" s="92">
        <v>278</v>
      </c>
      <c r="F108" s="44"/>
    </row>
    <row r="109" spans="1:6" s="9" customFormat="1" ht="13.5" customHeight="1">
      <c r="A109" s="46" t="s">
        <v>147</v>
      </c>
      <c r="B109" s="92">
        <v>27</v>
      </c>
      <c r="C109" s="92">
        <v>873</v>
      </c>
      <c r="D109" s="92">
        <v>190</v>
      </c>
      <c r="E109" s="92">
        <v>1036</v>
      </c>
      <c r="F109" s="90"/>
    </row>
    <row r="110" spans="1:6" s="9" customFormat="1" ht="21.75" customHeight="1">
      <c r="A110" s="46" t="s">
        <v>148</v>
      </c>
      <c r="B110" s="92" t="s">
        <v>28</v>
      </c>
      <c r="C110" s="92">
        <v>474</v>
      </c>
      <c r="D110" s="92" t="s">
        <v>28</v>
      </c>
      <c r="E110" s="92" t="s">
        <v>28</v>
      </c>
      <c r="F110" s="90"/>
    </row>
    <row r="111" spans="1:6" s="9" customFormat="1" ht="13.5" customHeight="1">
      <c r="A111" s="46" t="s">
        <v>149</v>
      </c>
      <c r="B111" s="92">
        <v>402</v>
      </c>
      <c r="C111" s="92">
        <v>1752</v>
      </c>
      <c r="D111" s="92">
        <v>673</v>
      </c>
      <c r="E111" s="92">
        <v>1450</v>
      </c>
      <c r="F111" s="90"/>
    </row>
    <row r="112" spans="1:6" s="9" customFormat="1" ht="13.5" customHeight="1">
      <c r="A112" s="46" t="s">
        <v>150</v>
      </c>
      <c r="B112" s="92">
        <v>216</v>
      </c>
      <c r="C112" s="92">
        <v>216</v>
      </c>
      <c r="D112" s="92">
        <v>350</v>
      </c>
      <c r="E112" s="92">
        <v>350</v>
      </c>
      <c r="F112" s="44"/>
    </row>
    <row r="113" spans="1:6" ht="13.5" customHeight="1">
      <c r="A113" s="46" t="s">
        <v>151</v>
      </c>
      <c r="B113" s="92" t="s">
        <v>28</v>
      </c>
      <c r="C113" s="92" t="s">
        <v>28</v>
      </c>
      <c r="D113" s="92" t="s">
        <v>28</v>
      </c>
      <c r="E113" s="92" t="s">
        <v>28</v>
      </c>
      <c r="F113" s="28"/>
    </row>
    <row r="114" spans="1:6" ht="18" customHeight="1">
      <c r="A114" s="46" t="s">
        <v>152</v>
      </c>
      <c r="B114" s="88">
        <v>4566</v>
      </c>
      <c r="C114" s="88">
        <v>7402</v>
      </c>
      <c r="D114" s="88">
        <v>470</v>
      </c>
      <c r="E114" s="88">
        <v>2041</v>
      </c>
      <c r="F114" s="93"/>
    </row>
    <row r="115" spans="1:6" ht="18" customHeight="1">
      <c r="A115" s="46" t="s">
        <v>153</v>
      </c>
      <c r="B115" s="89" t="s">
        <v>156</v>
      </c>
      <c r="C115" s="89" t="s">
        <v>157</v>
      </c>
      <c r="D115" s="89" t="s">
        <v>154</v>
      </c>
      <c r="E115" s="89" t="s">
        <v>155</v>
      </c>
      <c r="F115" s="93"/>
    </row>
    <row r="116" spans="1:6" ht="13.5" customHeight="1">
      <c r="A116" s="46" t="s">
        <v>158</v>
      </c>
      <c r="B116" s="91" t="s">
        <v>160</v>
      </c>
      <c r="C116" s="91" t="s">
        <v>161</v>
      </c>
      <c r="D116" s="91" t="s">
        <v>154</v>
      </c>
      <c r="E116" s="91" t="s">
        <v>159</v>
      </c>
      <c r="F116" s="28"/>
    </row>
    <row r="117" spans="1:6" ht="13.5" customHeight="1">
      <c r="A117" s="46" t="s">
        <v>162</v>
      </c>
      <c r="B117" s="92" t="s">
        <v>28</v>
      </c>
      <c r="C117" s="92" t="s">
        <v>28</v>
      </c>
      <c r="D117" s="91" t="s">
        <v>163</v>
      </c>
      <c r="E117" s="91" t="s">
        <v>164</v>
      </c>
      <c r="F117" s="93"/>
    </row>
    <row r="118" spans="1:6" ht="13.5" customHeight="1">
      <c r="A118" s="46" t="s">
        <v>165</v>
      </c>
      <c r="B118" s="91" t="s">
        <v>168</v>
      </c>
      <c r="C118" s="91" t="s">
        <v>169</v>
      </c>
      <c r="D118" s="91" t="s">
        <v>166</v>
      </c>
      <c r="E118" s="91" t="s">
        <v>167</v>
      </c>
      <c r="F118" s="93"/>
    </row>
    <row r="119" spans="1:6" ht="13.5" customHeight="1">
      <c r="A119" s="46" t="s">
        <v>170</v>
      </c>
      <c r="B119" s="91" t="s">
        <v>173</v>
      </c>
      <c r="C119" s="91" t="s">
        <v>174</v>
      </c>
      <c r="D119" s="91" t="s">
        <v>171</v>
      </c>
      <c r="E119" s="91" t="s">
        <v>172</v>
      </c>
      <c r="F119" s="94"/>
    </row>
    <row r="120" spans="1:6" ht="22.5" customHeight="1">
      <c r="A120" s="46" t="s">
        <v>175</v>
      </c>
      <c r="B120" s="92" t="s">
        <v>28</v>
      </c>
      <c r="C120" s="92" t="s">
        <v>28</v>
      </c>
      <c r="D120" s="92" t="s">
        <v>28</v>
      </c>
      <c r="E120" s="92" t="s">
        <v>28</v>
      </c>
      <c r="F120" s="95"/>
    </row>
    <row r="121" spans="1:6" ht="13.5" customHeight="1">
      <c r="A121" s="46" t="s">
        <v>176</v>
      </c>
      <c r="B121" s="92" t="s">
        <v>28</v>
      </c>
      <c r="C121" s="91" t="s">
        <v>177</v>
      </c>
      <c r="D121" s="92" t="s">
        <v>28</v>
      </c>
      <c r="E121" s="91">
        <v>0</v>
      </c>
      <c r="F121" s="95"/>
    </row>
    <row r="122" spans="1:6" ht="13.5" customHeight="1">
      <c r="A122" s="46" t="s">
        <v>178</v>
      </c>
      <c r="B122" s="91" t="s">
        <v>181</v>
      </c>
      <c r="C122" s="91" t="s">
        <v>182</v>
      </c>
      <c r="D122" s="91" t="s">
        <v>179</v>
      </c>
      <c r="E122" s="91" t="s">
        <v>180</v>
      </c>
      <c r="F122" s="94"/>
    </row>
    <row r="123" spans="1:6" ht="24" customHeight="1">
      <c r="A123" s="46" t="s">
        <v>183</v>
      </c>
      <c r="B123" s="91" t="s">
        <v>185</v>
      </c>
      <c r="C123" s="91" t="s">
        <v>186</v>
      </c>
      <c r="D123" s="92" t="s">
        <v>28</v>
      </c>
      <c r="E123" s="91" t="s">
        <v>184</v>
      </c>
      <c r="F123" s="96"/>
    </row>
    <row r="124" spans="1:6" ht="15.75" customHeight="1">
      <c r="A124" s="46" t="s">
        <v>187</v>
      </c>
      <c r="B124" s="89" t="s">
        <v>190</v>
      </c>
      <c r="C124" s="89" t="s">
        <v>191</v>
      </c>
      <c r="D124" s="89" t="s">
        <v>188</v>
      </c>
      <c r="E124" s="89" t="s">
        <v>189</v>
      </c>
      <c r="F124" s="40"/>
    </row>
    <row r="125" spans="1:6" ht="16.5" customHeight="1">
      <c r="A125" s="46" t="s">
        <v>192</v>
      </c>
      <c r="B125" s="89" t="s">
        <v>195</v>
      </c>
      <c r="C125" s="89" t="s">
        <v>196</v>
      </c>
      <c r="D125" s="89" t="s">
        <v>193</v>
      </c>
      <c r="E125" s="89" t="s">
        <v>194</v>
      </c>
      <c r="F125" s="40"/>
    </row>
    <row r="126" spans="1:6" ht="16.5" customHeight="1">
      <c r="A126" s="46" t="s">
        <v>197</v>
      </c>
      <c r="B126" s="89" t="s">
        <v>200</v>
      </c>
      <c r="C126" s="89" t="s">
        <v>201</v>
      </c>
      <c r="D126" s="89" t="s">
        <v>198</v>
      </c>
      <c r="E126" s="89" t="s">
        <v>199</v>
      </c>
      <c r="F126" s="40"/>
    </row>
    <row r="127" spans="1:6" ht="24" customHeight="1">
      <c r="A127" s="60" t="s">
        <v>202</v>
      </c>
      <c r="B127" s="99">
        <f>B128+B129</f>
        <v>9254</v>
      </c>
      <c r="C127" s="98">
        <f>C128+C129</f>
        <v>3098</v>
      </c>
      <c r="D127" s="97">
        <f>D128+D129</f>
        <v>18082</v>
      </c>
      <c r="E127" s="98">
        <f>E128+E129</f>
        <v>16159</v>
      </c>
      <c r="F127" s="40"/>
    </row>
    <row r="128" spans="1:6" ht="13.5" customHeight="1">
      <c r="A128" s="46" t="s">
        <v>203</v>
      </c>
      <c r="B128" s="101">
        <v>3658</v>
      </c>
      <c r="C128" s="101">
        <v>17863</v>
      </c>
      <c r="D128" s="100">
        <v>9730</v>
      </c>
      <c r="E128" s="100">
        <v>12254</v>
      </c>
      <c r="F128" s="40"/>
    </row>
    <row r="129" spans="1:6" ht="13.5" customHeight="1">
      <c r="A129" s="46" t="s">
        <v>204</v>
      </c>
      <c r="B129" s="101">
        <v>5596</v>
      </c>
      <c r="C129" s="101" t="s">
        <v>205</v>
      </c>
      <c r="D129" s="102">
        <v>8352</v>
      </c>
      <c r="E129" s="101">
        <v>3905</v>
      </c>
      <c r="F129" s="40"/>
    </row>
    <row r="130" spans="1:6" ht="16.5" customHeight="1">
      <c r="A130" s="46" t="s">
        <v>206</v>
      </c>
      <c r="B130" s="99" t="s">
        <v>208</v>
      </c>
      <c r="C130" s="103" t="s">
        <v>209</v>
      </c>
      <c r="D130" s="89" t="s">
        <v>207</v>
      </c>
      <c r="E130" s="103" t="s">
        <v>88</v>
      </c>
      <c r="F130" s="40"/>
    </row>
    <row r="131" spans="1:5" ht="15.75" customHeight="1">
      <c r="A131" s="104" t="s">
        <v>210</v>
      </c>
      <c r="B131" s="107" t="s">
        <v>211</v>
      </c>
      <c r="C131" s="108" t="s">
        <v>211</v>
      </c>
      <c r="D131" s="105" t="s">
        <v>28</v>
      </c>
      <c r="E131" s="106" t="s">
        <v>28</v>
      </c>
    </row>
    <row r="132" spans="1:5" ht="13.5" customHeight="1">
      <c r="A132" s="104" t="s">
        <v>212</v>
      </c>
      <c r="B132" s="109" t="s">
        <v>28</v>
      </c>
      <c r="C132" s="109" t="s">
        <v>28</v>
      </c>
      <c r="D132" s="109" t="s">
        <v>28</v>
      </c>
      <c r="E132" s="109" t="s">
        <v>28</v>
      </c>
    </row>
    <row r="133" spans="1:5" ht="13.5" customHeight="1">
      <c r="A133" s="104" t="s">
        <v>213</v>
      </c>
      <c r="B133" s="110" t="s">
        <v>211</v>
      </c>
      <c r="C133" s="110" t="s">
        <v>211</v>
      </c>
      <c r="D133" s="109" t="s">
        <v>28</v>
      </c>
      <c r="E133" s="109" t="s">
        <v>28</v>
      </c>
    </row>
    <row r="134" spans="1:6" ht="18" customHeight="1">
      <c r="A134" s="104" t="s">
        <v>214</v>
      </c>
      <c r="B134" s="89" t="s">
        <v>215</v>
      </c>
      <c r="C134" s="111" t="s">
        <v>90</v>
      </c>
      <c r="D134" s="111" t="s">
        <v>207</v>
      </c>
      <c r="E134" s="111" t="s">
        <v>88</v>
      </c>
      <c r="F134" s="112"/>
    </row>
    <row r="135" spans="1:6" ht="13.5" customHeight="1">
      <c r="A135" s="104" t="s">
        <v>216</v>
      </c>
      <c r="B135" s="109" t="s">
        <v>28</v>
      </c>
      <c r="C135" s="109" t="s">
        <v>28</v>
      </c>
      <c r="D135" s="109" t="s">
        <v>28</v>
      </c>
      <c r="E135" s="109" t="s">
        <v>28</v>
      </c>
      <c r="F135" s="113"/>
    </row>
    <row r="136" spans="1:7" ht="12.75" customHeight="1">
      <c r="A136" s="104" t="s">
        <v>217</v>
      </c>
      <c r="B136" s="109" t="s">
        <v>28</v>
      </c>
      <c r="C136" s="109" t="s">
        <v>28</v>
      </c>
      <c r="D136" s="109" t="s">
        <v>28</v>
      </c>
      <c r="E136" s="109" t="s">
        <v>28</v>
      </c>
      <c r="F136" s="40"/>
      <c r="G136"/>
    </row>
    <row r="137" spans="1:5" ht="12.75" customHeight="1">
      <c r="A137" s="104" t="s">
        <v>218</v>
      </c>
      <c r="B137" s="109" t="s">
        <v>28</v>
      </c>
      <c r="C137" s="109" t="s">
        <v>28</v>
      </c>
      <c r="D137" s="109" t="s">
        <v>28</v>
      </c>
      <c r="E137" s="109" t="s">
        <v>28</v>
      </c>
    </row>
    <row r="138" spans="1:7" ht="16.5" customHeight="1">
      <c r="A138" s="104" t="s">
        <v>219</v>
      </c>
      <c r="B138" s="89" t="str">
        <f>B134</f>
        <v>(29 427)</v>
      </c>
      <c r="C138" s="114" t="str">
        <f>C134</f>
        <v>(51 878)</v>
      </c>
      <c r="D138" s="111" t="s">
        <v>207</v>
      </c>
      <c r="E138" s="111" t="s">
        <v>88</v>
      </c>
      <c r="G138"/>
    </row>
    <row r="139" spans="1:7" ht="13.5" customHeight="1">
      <c r="A139" s="104" t="s">
        <v>220</v>
      </c>
      <c r="B139" s="110" t="s">
        <v>222</v>
      </c>
      <c r="C139" s="110" t="s">
        <v>95</v>
      </c>
      <c r="D139" s="110" t="s">
        <v>221</v>
      </c>
      <c r="E139" s="110" t="s">
        <v>93</v>
      </c>
      <c r="F139" s="40"/>
      <c r="G139" s="115"/>
    </row>
    <row r="140" spans="1:6" ht="13.5" customHeight="1">
      <c r="A140" s="104" t="s">
        <v>223</v>
      </c>
      <c r="B140" s="110" t="s">
        <v>224</v>
      </c>
      <c r="C140" s="110" t="s">
        <v>100</v>
      </c>
      <c r="D140" s="110">
        <v>6992</v>
      </c>
      <c r="E140" s="110" t="s">
        <v>98</v>
      </c>
      <c r="F140" s="40"/>
    </row>
    <row r="141" spans="1:5" ht="6" customHeight="1">
      <c r="A141" s="72"/>
      <c r="B141" s="116"/>
      <c r="C141" s="116"/>
      <c r="D141" s="116"/>
      <c r="E141" s="116"/>
    </row>
    <row r="142" spans="1:5" ht="12.75" customHeight="1">
      <c r="A142" s="52" t="s">
        <v>225</v>
      </c>
      <c r="B142" s="110" t="s">
        <v>90</v>
      </c>
      <c r="C142" s="117"/>
      <c r="D142" s="110" t="s">
        <v>88</v>
      </c>
      <c r="E142" s="117"/>
    </row>
    <row r="143" spans="1:5" ht="13.5" customHeight="1">
      <c r="A143" s="60" t="s">
        <v>226</v>
      </c>
      <c r="B143" s="110">
        <v>30654440</v>
      </c>
      <c r="C143" s="118"/>
      <c r="D143" s="110">
        <v>30458041</v>
      </c>
      <c r="E143" s="118"/>
    </row>
    <row r="144" spans="1:5" ht="13.5" customHeight="1">
      <c r="A144" s="60" t="s">
        <v>227</v>
      </c>
      <c r="B144" s="119" t="s">
        <v>229</v>
      </c>
      <c r="C144" s="118"/>
      <c r="D144" s="119" t="s">
        <v>228</v>
      </c>
      <c r="E144" s="118"/>
    </row>
    <row r="145" spans="1:5" ht="6" customHeight="1">
      <c r="A145" s="120"/>
      <c r="B145" s="121"/>
      <c r="C145" s="121"/>
      <c r="D145" s="121"/>
      <c r="E145" s="121"/>
    </row>
    <row r="146" spans="1:9" ht="63.75" customHeight="1">
      <c r="A146" s="122" t="s">
        <v>230</v>
      </c>
      <c r="B146" s="24" t="s">
        <v>233</v>
      </c>
      <c r="C146" s="24" t="s">
        <v>234</v>
      </c>
      <c r="D146" s="24" t="s">
        <v>231</v>
      </c>
      <c r="E146" s="24" t="s">
        <v>232</v>
      </c>
      <c r="G146" s="24"/>
      <c r="H146" s="24"/>
      <c r="I146" s="24"/>
    </row>
    <row r="147" spans="1:9" s="126" customFormat="1" ht="33" customHeight="1">
      <c r="A147" s="60" t="s">
        <v>235</v>
      </c>
      <c r="B147" s="125">
        <f>B148+B160</f>
        <v>798</v>
      </c>
      <c r="C147" s="124" t="s">
        <v>236</v>
      </c>
      <c r="D147" s="123">
        <f>D148+D160</f>
        <v>7505</v>
      </c>
      <c r="E147" s="124">
        <f>E148+E160</f>
        <v>22212</v>
      </c>
      <c r="I147" s="24"/>
    </row>
    <row r="148" spans="1:6" ht="15" customHeight="1">
      <c r="A148" s="60" t="s">
        <v>237</v>
      </c>
      <c r="B148" s="127">
        <f>B149+B150+B151+B152+B154+B155</f>
        <v>28759</v>
      </c>
      <c r="C148" s="127">
        <f>C149+C150+C151+C152+C154+C155+C156+C159</f>
        <v>110561</v>
      </c>
      <c r="D148" s="127">
        <f>D149+D150+D151+D152+D155+D156+D159</f>
        <v>70375</v>
      </c>
      <c r="E148" s="127">
        <f>E149+E150+E151+E152+E155+E156+E159+E154+E158</f>
        <v>181370</v>
      </c>
      <c r="F148" s="40"/>
    </row>
    <row r="149" spans="1:6" ht="16.5" customHeight="1">
      <c r="A149" s="60" t="s">
        <v>238</v>
      </c>
      <c r="B149" s="128">
        <v>217</v>
      </c>
      <c r="C149" s="128">
        <v>983</v>
      </c>
      <c r="D149" s="128">
        <v>532</v>
      </c>
      <c r="E149" s="128">
        <v>1813</v>
      </c>
      <c r="F149" s="40"/>
    </row>
    <row r="150" spans="1:6" ht="30" customHeight="1">
      <c r="A150" s="60" t="s">
        <v>239</v>
      </c>
      <c r="B150" s="128">
        <v>548</v>
      </c>
      <c r="C150" s="128">
        <v>1300</v>
      </c>
      <c r="D150" s="128">
        <v>733</v>
      </c>
      <c r="E150" s="128">
        <v>3477</v>
      </c>
      <c r="F150" s="40"/>
    </row>
    <row r="151" spans="1:6" ht="13.5" customHeight="1">
      <c r="A151" s="60" t="s">
        <v>240</v>
      </c>
      <c r="B151" s="128">
        <v>1650</v>
      </c>
      <c r="C151" s="128">
        <v>39595</v>
      </c>
      <c r="D151" s="128">
        <v>19191</v>
      </c>
      <c r="E151" s="128">
        <v>48001</v>
      </c>
      <c r="F151" s="40"/>
    </row>
    <row r="152" spans="1:6" ht="13.5" customHeight="1">
      <c r="A152" s="60" t="s">
        <v>241</v>
      </c>
      <c r="B152" s="128">
        <v>13262</v>
      </c>
      <c r="C152" s="128">
        <v>22583</v>
      </c>
      <c r="D152" s="128">
        <v>19258</v>
      </c>
      <c r="E152" s="128">
        <v>30326</v>
      </c>
      <c r="F152" s="40"/>
    </row>
    <row r="153" spans="1:5" ht="15.75" customHeight="1">
      <c r="A153" s="60" t="s">
        <v>242</v>
      </c>
      <c r="B153" s="128" t="s">
        <v>28</v>
      </c>
      <c r="C153" s="128" t="s">
        <v>28</v>
      </c>
      <c r="D153" s="128" t="s">
        <v>28</v>
      </c>
      <c r="E153" s="128" t="s">
        <v>28</v>
      </c>
    </row>
    <row r="154" spans="1:6" ht="24" customHeight="1">
      <c r="A154" s="60" t="s">
        <v>243</v>
      </c>
      <c r="B154" s="128">
        <v>185</v>
      </c>
      <c r="C154" s="128">
        <v>185</v>
      </c>
      <c r="D154" s="129" t="s">
        <v>28</v>
      </c>
      <c r="E154" s="128">
        <v>3771</v>
      </c>
      <c r="F154" s="40"/>
    </row>
    <row r="155" spans="1:6" ht="24" customHeight="1">
      <c r="A155" s="60" t="s">
        <v>420</v>
      </c>
      <c r="B155" s="128">
        <v>12897</v>
      </c>
      <c r="C155" s="128">
        <v>40101</v>
      </c>
      <c r="D155" s="128">
        <v>26802</v>
      </c>
      <c r="E155" s="128">
        <v>86250</v>
      </c>
      <c r="F155" s="40"/>
    </row>
    <row r="156" spans="1:6" ht="13.5" customHeight="1">
      <c r="A156" s="60" t="s">
        <v>244</v>
      </c>
      <c r="B156" s="128" t="s">
        <v>28</v>
      </c>
      <c r="C156" s="130">
        <v>2790</v>
      </c>
      <c r="D156" s="128">
        <v>3052</v>
      </c>
      <c r="E156" s="128">
        <v>6172</v>
      </c>
      <c r="F156" s="40"/>
    </row>
    <row r="157" spans="1:5" ht="13.5" customHeight="1">
      <c r="A157" s="60" t="s">
        <v>245</v>
      </c>
      <c r="B157" s="129" t="s">
        <v>28</v>
      </c>
      <c r="C157" s="129" t="s">
        <v>28</v>
      </c>
      <c r="D157" s="129" t="s">
        <v>28</v>
      </c>
      <c r="E157" s="129" t="s">
        <v>28</v>
      </c>
    </row>
    <row r="158" spans="1:5" ht="12.75" customHeight="1">
      <c r="A158" s="60" t="s">
        <v>246</v>
      </c>
      <c r="B158" s="128" t="s">
        <v>28</v>
      </c>
      <c r="C158" s="130" t="s">
        <v>28</v>
      </c>
      <c r="D158" s="129" t="s">
        <v>28</v>
      </c>
      <c r="E158" s="129">
        <v>100</v>
      </c>
    </row>
    <row r="159" spans="1:6" ht="13.5" customHeight="1">
      <c r="A159" s="60" t="s">
        <v>247</v>
      </c>
      <c r="B159" s="128" t="s">
        <v>28</v>
      </c>
      <c r="C159" s="128">
        <v>3024</v>
      </c>
      <c r="D159" s="128">
        <v>807</v>
      </c>
      <c r="E159" s="128">
        <v>1460</v>
      </c>
      <c r="F159" s="40"/>
    </row>
    <row r="160" spans="1:6" ht="16.5" customHeight="1">
      <c r="A160" s="60" t="s">
        <v>248</v>
      </c>
      <c r="B160" s="125" t="s">
        <v>251</v>
      </c>
      <c r="C160" s="125" t="s">
        <v>252</v>
      </c>
      <c r="D160" s="125" t="s">
        <v>249</v>
      </c>
      <c r="E160" s="125" t="s">
        <v>250</v>
      </c>
      <c r="F160" s="40"/>
    </row>
    <row r="161" spans="1:6" ht="12" customHeight="1">
      <c r="A161" s="60" t="s">
        <v>253</v>
      </c>
      <c r="B161" s="128" t="s">
        <v>28</v>
      </c>
      <c r="C161" s="128" t="s">
        <v>28</v>
      </c>
      <c r="D161" s="131" t="s">
        <v>254</v>
      </c>
      <c r="E161" s="131" t="s">
        <v>255</v>
      </c>
      <c r="F161" s="40"/>
    </row>
    <row r="162" spans="1:6" ht="13.5" customHeight="1">
      <c r="A162" s="60" t="s">
        <v>256</v>
      </c>
      <c r="B162" s="131" t="s">
        <v>259</v>
      </c>
      <c r="C162" s="131" t="s">
        <v>260</v>
      </c>
      <c r="D162" s="131" t="s">
        <v>257</v>
      </c>
      <c r="E162" s="131" t="s">
        <v>258</v>
      </c>
      <c r="F162" s="40"/>
    </row>
    <row r="163" spans="1:6" ht="13.5" customHeight="1">
      <c r="A163" s="60" t="s">
        <v>261</v>
      </c>
      <c r="B163" s="131" t="s">
        <v>264</v>
      </c>
      <c r="C163" s="131" t="s">
        <v>265</v>
      </c>
      <c r="D163" s="131" t="s">
        <v>262</v>
      </c>
      <c r="E163" s="131" t="s">
        <v>263</v>
      </c>
      <c r="F163" s="40"/>
    </row>
    <row r="164" spans="1:6" ht="13.5" customHeight="1">
      <c r="A164" s="60" t="s">
        <v>266</v>
      </c>
      <c r="B164" s="128" t="s">
        <v>28</v>
      </c>
      <c r="C164" s="131" t="s">
        <v>267</v>
      </c>
      <c r="D164" s="128" t="s">
        <v>28</v>
      </c>
      <c r="E164" s="128" t="s">
        <v>28</v>
      </c>
      <c r="F164" s="40"/>
    </row>
    <row r="165" spans="1:6" ht="13.5" customHeight="1">
      <c r="A165" s="60" t="s">
        <v>268</v>
      </c>
      <c r="B165" s="131" t="s">
        <v>270</v>
      </c>
      <c r="C165" s="131" t="s">
        <v>271</v>
      </c>
      <c r="D165" s="128" t="s">
        <v>28</v>
      </c>
      <c r="E165" s="131" t="s">
        <v>269</v>
      </c>
      <c r="F165" s="40"/>
    </row>
    <row r="166" spans="1:5" ht="17.25" customHeight="1">
      <c r="A166" s="60" t="s">
        <v>272</v>
      </c>
      <c r="B166" s="128" t="s">
        <v>28</v>
      </c>
      <c r="C166" s="128" t="s">
        <v>28</v>
      </c>
      <c r="D166" s="128" t="s">
        <v>28</v>
      </c>
      <c r="E166" s="128" t="s">
        <v>28</v>
      </c>
    </row>
    <row r="167" spans="1:6" ht="14.25" customHeight="1">
      <c r="A167" s="60" t="s">
        <v>273</v>
      </c>
      <c r="B167" s="131" t="s">
        <v>432</v>
      </c>
      <c r="C167" s="131" t="s">
        <v>276</v>
      </c>
      <c r="D167" s="131" t="s">
        <v>274</v>
      </c>
      <c r="E167" s="131" t="s">
        <v>275</v>
      </c>
      <c r="F167" s="40"/>
    </row>
    <row r="168" spans="1:7" ht="24" customHeight="1">
      <c r="A168" s="60" t="s">
        <v>277</v>
      </c>
      <c r="B168" s="128" t="s">
        <v>28</v>
      </c>
      <c r="C168" s="131" t="s">
        <v>280</v>
      </c>
      <c r="D168" s="131" t="s">
        <v>278</v>
      </c>
      <c r="E168" s="131" t="s">
        <v>279</v>
      </c>
      <c r="F168" s="40"/>
      <c r="G168" s="40"/>
    </row>
    <row r="169" spans="1:6" ht="13.5" customHeight="1">
      <c r="A169" s="60" t="s">
        <v>281</v>
      </c>
      <c r="B169" s="128" t="s">
        <v>28</v>
      </c>
      <c r="C169" s="131" t="s">
        <v>284</v>
      </c>
      <c r="D169" s="131" t="s">
        <v>282</v>
      </c>
      <c r="E169" s="131" t="s">
        <v>283</v>
      </c>
      <c r="F169" s="40"/>
    </row>
    <row r="170" spans="1:5" ht="13.5" customHeight="1">
      <c r="A170" s="60" t="s">
        <v>285</v>
      </c>
      <c r="B170" s="131" t="s">
        <v>287</v>
      </c>
      <c r="C170" s="131" t="s">
        <v>287</v>
      </c>
      <c r="D170" s="128" t="s">
        <v>28</v>
      </c>
      <c r="E170" s="131" t="s">
        <v>286</v>
      </c>
    </row>
    <row r="171" spans="1:6" ht="13.5" customHeight="1">
      <c r="A171" s="60" t="s">
        <v>288</v>
      </c>
      <c r="B171" s="131" t="s">
        <v>291</v>
      </c>
      <c r="C171" s="131" t="s">
        <v>292</v>
      </c>
      <c r="D171" s="131" t="s">
        <v>289</v>
      </c>
      <c r="E171" s="131" t="s">
        <v>290</v>
      </c>
      <c r="F171" s="40"/>
    </row>
    <row r="172" spans="1:6" ht="13.5" customHeight="1">
      <c r="A172" s="60" t="s">
        <v>293</v>
      </c>
      <c r="B172" s="131" t="s">
        <v>430</v>
      </c>
      <c r="C172" s="131" t="s">
        <v>296</v>
      </c>
      <c r="D172" s="131" t="s">
        <v>294</v>
      </c>
      <c r="E172" s="131" t="s">
        <v>295</v>
      </c>
      <c r="F172" s="40"/>
    </row>
    <row r="173" spans="1:5" ht="13.5" customHeight="1">
      <c r="A173" s="60" t="s">
        <v>297</v>
      </c>
      <c r="B173" s="131" t="s">
        <v>424</v>
      </c>
      <c r="C173" s="131" t="s">
        <v>299</v>
      </c>
      <c r="D173" s="131" t="s">
        <v>421</v>
      </c>
      <c r="E173" s="131" t="s">
        <v>298</v>
      </c>
    </row>
    <row r="174" spans="1:5" ht="13.5" customHeight="1">
      <c r="A174" s="60" t="s">
        <v>300</v>
      </c>
      <c r="B174" s="128" t="s">
        <v>28</v>
      </c>
      <c r="C174" s="128" t="s">
        <v>28</v>
      </c>
      <c r="D174" s="129" t="s">
        <v>28</v>
      </c>
      <c r="E174" s="132" t="s">
        <v>301</v>
      </c>
    </row>
    <row r="175" spans="1:5" ht="13.5" customHeight="1">
      <c r="A175" s="60" t="s">
        <v>302</v>
      </c>
      <c r="B175" s="128" t="s">
        <v>28</v>
      </c>
      <c r="C175" s="128" t="s">
        <v>28</v>
      </c>
      <c r="D175" s="129" t="s">
        <v>28</v>
      </c>
      <c r="E175" s="132" t="s">
        <v>303</v>
      </c>
    </row>
    <row r="176" spans="1:5" ht="13.5" customHeight="1">
      <c r="A176" s="60" t="s">
        <v>304</v>
      </c>
      <c r="B176" s="131" t="s">
        <v>431</v>
      </c>
      <c r="C176" s="131" t="s">
        <v>427</v>
      </c>
      <c r="D176" s="131" t="s">
        <v>426</v>
      </c>
      <c r="E176" s="131" t="s">
        <v>425</v>
      </c>
    </row>
    <row r="177" spans="1:6" ht="25.5" customHeight="1">
      <c r="A177" s="60" t="s">
        <v>305</v>
      </c>
      <c r="B177" s="125">
        <f>B178+B184</f>
        <v>8273</v>
      </c>
      <c r="C177" s="125">
        <f>C178+C184</f>
        <v>24707</v>
      </c>
      <c r="D177" s="125" t="s">
        <v>306</v>
      </c>
      <c r="E177" s="125" t="s">
        <v>307</v>
      </c>
      <c r="F177" s="40"/>
    </row>
    <row r="178" spans="1:6" ht="13.5" customHeight="1">
      <c r="A178" s="60" t="s">
        <v>308</v>
      </c>
      <c r="B178" s="127">
        <v>58273</v>
      </c>
      <c r="C178" s="127">
        <f>C182</f>
        <v>180507</v>
      </c>
      <c r="D178" s="128">
        <f>D182</f>
        <v>58423</v>
      </c>
      <c r="E178" s="127">
        <f>E182</f>
        <v>147578</v>
      </c>
      <c r="F178" s="40"/>
    </row>
    <row r="179" spans="1:5" ht="12" customHeight="1">
      <c r="A179" s="60" t="s">
        <v>309</v>
      </c>
      <c r="B179" s="128" t="s">
        <v>28</v>
      </c>
      <c r="C179" s="128" t="s">
        <v>28</v>
      </c>
      <c r="D179" s="128" t="s">
        <v>28</v>
      </c>
      <c r="E179" s="128" t="s">
        <v>28</v>
      </c>
    </row>
    <row r="180" spans="1:5" ht="12" customHeight="1">
      <c r="A180" s="60" t="s">
        <v>310</v>
      </c>
      <c r="B180" s="128" t="s">
        <v>28</v>
      </c>
      <c r="C180" s="128" t="s">
        <v>28</v>
      </c>
      <c r="D180" s="128" t="s">
        <v>28</v>
      </c>
      <c r="E180" s="128" t="s">
        <v>28</v>
      </c>
    </row>
    <row r="181" spans="1:5" ht="12" customHeight="1">
      <c r="A181" s="60" t="s">
        <v>311</v>
      </c>
      <c r="B181" s="128" t="s">
        <v>28</v>
      </c>
      <c r="C181" s="128" t="s">
        <v>28</v>
      </c>
      <c r="D181" s="128" t="s">
        <v>28</v>
      </c>
      <c r="E181" s="128" t="s">
        <v>28</v>
      </c>
    </row>
    <row r="182" spans="1:6" ht="13.5" customHeight="1">
      <c r="A182" s="60" t="s">
        <v>312</v>
      </c>
      <c r="B182" s="128">
        <v>58273</v>
      </c>
      <c r="C182" s="128">
        <v>180507</v>
      </c>
      <c r="D182" s="128">
        <v>58423</v>
      </c>
      <c r="E182" s="128">
        <v>147578</v>
      </c>
      <c r="F182" s="40"/>
    </row>
    <row r="183" spans="1:5" ht="12" customHeight="1">
      <c r="A183" s="60" t="s">
        <v>313</v>
      </c>
      <c r="B183" s="128" t="s">
        <v>28</v>
      </c>
      <c r="C183" s="128" t="s">
        <v>28</v>
      </c>
      <c r="D183" s="128" t="s">
        <v>28</v>
      </c>
      <c r="E183" s="128" t="s">
        <v>28</v>
      </c>
    </row>
    <row r="184" spans="1:6" ht="13.5" customHeight="1">
      <c r="A184" s="60" t="s">
        <v>314</v>
      </c>
      <c r="B184" s="125" t="s">
        <v>317</v>
      </c>
      <c r="C184" s="125" t="s">
        <v>318</v>
      </c>
      <c r="D184" s="125" t="s">
        <v>315</v>
      </c>
      <c r="E184" s="125" t="s">
        <v>316</v>
      </c>
      <c r="F184" s="40"/>
    </row>
    <row r="185" spans="1:5" ht="12" customHeight="1">
      <c r="A185" s="60" t="s">
        <v>319</v>
      </c>
      <c r="B185" s="129" t="s">
        <v>28</v>
      </c>
      <c r="C185" s="129" t="s">
        <v>28</v>
      </c>
      <c r="D185" s="129" t="s">
        <v>28</v>
      </c>
      <c r="E185" s="129" t="s">
        <v>28</v>
      </c>
    </row>
    <row r="186" spans="1:5" ht="12" customHeight="1">
      <c r="A186" s="60" t="s">
        <v>320</v>
      </c>
      <c r="B186" s="129" t="s">
        <v>28</v>
      </c>
      <c r="C186" s="129" t="s">
        <v>28</v>
      </c>
      <c r="D186" s="129" t="s">
        <v>28</v>
      </c>
      <c r="E186" s="129" t="s">
        <v>28</v>
      </c>
    </row>
    <row r="187" spans="1:5" ht="12" customHeight="1">
      <c r="A187" s="60" t="s">
        <v>321</v>
      </c>
      <c r="B187" s="129" t="s">
        <v>28</v>
      </c>
      <c r="C187" s="129" t="s">
        <v>28</v>
      </c>
      <c r="D187" s="129" t="s">
        <v>28</v>
      </c>
      <c r="E187" s="129" t="s">
        <v>28</v>
      </c>
    </row>
    <row r="188" spans="1:5" ht="12" customHeight="1">
      <c r="A188" s="60" t="s">
        <v>322</v>
      </c>
      <c r="B188" s="129" t="s">
        <v>28</v>
      </c>
      <c r="C188" s="129" t="s">
        <v>28</v>
      </c>
      <c r="D188" s="129" t="s">
        <v>28</v>
      </c>
      <c r="E188" s="129" t="s">
        <v>28</v>
      </c>
    </row>
    <row r="189" spans="1:5" ht="13.5" customHeight="1">
      <c r="A189" s="60" t="s">
        <v>323</v>
      </c>
      <c r="B189" s="125" t="s">
        <v>428</v>
      </c>
      <c r="C189" s="131" t="s">
        <v>325</v>
      </c>
      <c r="D189" s="131" t="s">
        <v>422</v>
      </c>
      <c r="E189" s="131" t="s">
        <v>324</v>
      </c>
    </row>
    <row r="190" spans="1:5" ht="13.5" customHeight="1">
      <c r="A190" s="60" t="s">
        <v>326</v>
      </c>
      <c r="B190" s="131" t="s">
        <v>429</v>
      </c>
      <c r="C190" s="131" t="s">
        <v>328</v>
      </c>
      <c r="D190" s="131" t="s">
        <v>423</v>
      </c>
      <c r="E190" s="131" t="s">
        <v>327</v>
      </c>
    </row>
    <row r="191" spans="1:5" ht="12" customHeight="1">
      <c r="A191" s="60" t="s">
        <v>329</v>
      </c>
      <c r="B191" s="128" t="s">
        <v>28</v>
      </c>
      <c r="C191" s="128" t="s">
        <v>28</v>
      </c>
      <c r="D191" s="128" t="s">
        <v>28</v>
      </c>
      <c r="E191" s="128" t="s">
        <v>28</v>
      </c>
    </row>
    <row r="192" spans="1:5" ht="13.5" customHeight="1">
      <c r="A192" s="60" t="s">
        <v>330</v>
      </c>
      <c r="B192" s="125">
        <f>B147+B177</f>
        <v>9071</v>
      </c>
      <c r="C192" s="125">
        <f>C147+C177</f>
        <v>6249</v>
      </c>
      <c r="D192" s="125">
        <f>D147+D177</f>
        <v>1992</v>
      </c>
      <c r="E192" s="125" t="s">
        <v>331</v>
      </c>
    </row>
    <row r="193" spans="1:5" ht="13.5" customHeight="1">
      <c r="A193" s="60" t="s">
        <v>332</v>
      </c>
      <c r="B193" s="125">
        <f>B196-B195</f>
        <v>9071</v>
      </c>
      <c r="C193" s="125">
        <v>6249</v>
      </c>
      <c r="D193" s="125">
        <f>D196-D195</f>
        <v>1992</v>
      </c>
      <c r="E193" s="125" t="s">
        <v>331</v>
      </c>
    </row>
    <row r="194" spans="1:5" ht="24" customHeight="1">
      <c r="A194" s="52" t="s">
        <v>333</v>
      </c>
      <c r="B194" s="128" t="s">
        <v>28</v>
      </c>
      <c r="C194" s="128" t="s">
        <v>28</v>
      </c>
      <c r="D194" s="128" t="s">
        <v>28</v>
      </c>
      <c r="E194" s="128" t="s">
        <v>28</v>
      </c>
    </row>
    <row r="195" spans="1:5" ht="13.5" customHeight="1">
      <c r="A195" s="60" t="s">
        <v>334</v>
      </c>
      <c r="B195" s="127">
        <v>874</v>
      </c>
      <c r="C195" s="127">
        <v>3696</v>
      </c>
      <c r="D195" s="127">
        <v>4107</v>
      </c>
      <c r="E195" s="127">
        <v>9945</v>
      </c>
    </row>
    <row r="196" spans="1:5" ht="13.5" customHeight="1">
      <c r="A196" s="60" t="s">
        <v>335</v>
      </c>
      <c r="B196" s="127">
        <v>9945</v>
      </c>
      <c r="C196" s="127">
        <f>C195+C192</f>
        <v>9945</v>
      </c>
      <c r="D196" s="127">
        <v>6099</v>
      </c>
      <c r="E196" s="127">
        <v>6099</v>
      </c>
    </row>
    <row r="197" spans="2:5" ht="12" customHeight="1">
      <c r="B197" s="134"/>
      <c r="C197" s="134"/>
      <c r="D197" s="134"/>
      <c r="E197" s="134"/>
    </row>
    <row r="198" spans="1:43" ht="17.25" customHeight="1">
      <c r="A198" s="135" t="s">
        <v>336</v>
      </c>
      <c r="B198" s="134"/>
      <c r="C198" s="134"/>
      <c r="D198" s="134"/>
      <c r="E198" s="134"/>
      <c r="AP198" s="135" t="s">
        <v>336</v>
      </c>
      <c r="AQ198" s="134"/>
    </row>
    <row r="199" spans="1:43" ht="17.25" customHeight="1">
      <c r="A199" s="135"/>
      <c r="B199" s="134"/>
      <c r="C199" s="134"/>
      <c r="D199" s="134"/>
      <c r="E199" s="134"/>
      <c r="AP199" s="135"/>
      <c r="AQ199" s="134"/>
    </row>
    <row r="200" spans="1:43" ht="12" customHeight="1">
      <c r="A200" s="136" t="s">
        <v>337</v>
      </c>
      <c r="B200"/>
      <c r="C200" s="134"/>
      <c r="D200" s="134"/>
      <c r="E200" s="134"/>
      <c r="AP200" s="136" t="s">
        <v>337</v>
      </c>
      <c r="AQ200"/>
    </row>
    <row r="201" spans="1:43" ht="12" customHeight="1" thickBot="1">
      <c r="A201" s="137" t="s">
        <v>338</v>
      </c>
      <c r="B201" s="134"/>
      <c r="C201" s="134"/>
      <c r="D201" s="134"/>
      <c r="E201" s="134"/>
      <c r="AP201" s="137" t="s">
        <v>338</v>
      </c>
      <c r="AQ201" s="134"/>
    </row>
    <row r="202" spans="2:51" ht="60" customHeight="1" thickBot="1">
      <c r="B202" s="134"/>
      <c r="C202" s="134"/>
      <c r="D202" s="134"/>
      <c r="E202" s="134"/>
      <c r="AP202" s="138"/>
      <c r="AQ202" s="139" t="s">
        <v>339</v>
      </c>
      <c r="AR202" s="139" t="s">
        <v>340</v>
      </c>
      <c r="AS202" s="139" t="s">
        <v>341</v>
      </c>
      <c r="AT202" s="139" t="s">
        <v>342</v>
      </c>
      <c r="AU202" s="139" t="s">
        <v>343</v>
      </c>
      <c r="AV202" s="139" t="s">
        <v>344</v>
      </c>
      <c r="AW202" s="139" t="s">
        <v>345</v>
      </c>
      <c r="AX202" s="139" t="s">
        <v>346</v>
      </c>
      <c r="AY202" s="140" t="s">
        <v>347</v>
      </c>
    </row>
    <row r="203" spans="2:51" ht="48" customHeight="1">
      <c r="B203" s="134"/>
      <c r="C203" s="134"/>
      <c r="D203" s="134"/>
      <c r="E203" s="134"/>
      <c r="AP203" s="141" t="s">
        <v>348</v>
      </c>
      <c r="AQ203" s="142">
        <v>148854</v>
      </c>
      <c r="AR203" s="142">
        <v>157531</v>
      </c>
      <c r="AS203" s="142" t="s">
        <v>28</v>
      </c>
      <c r="AT203" s="142">
        <v>45996</v>
      </c>
      <c r="AU203" s="142">
        <v>31442</v>
      </c>
      <c r="AV203" s="142">
        <v>705</v>
      </c>
      <c r="AW203" s="142">
        <v>8950</v>
      </c>
      <c r="AX203" s="142" t="s">
        <v>28</v>
      </c>
      <c r="AY203" s="143">
        <f>AQ203+AR203+AT203+AU203+AV203+AW203</f>
        <v>393478</v>
      </c>
    </row>
    <row r="204" spans="2:52" ht="36" customHeight="1">
      <c r="B204" s="134"/>
      <c r="C204" s="134"/>
      <c r="D204" s="134"/>
      <c r="E204" s="134"/>
      <c r="AP204" s="141" t="s">
        <v>349</v>
      </c>
      <c r="AQ204" s="142">
        <f>AQ207+AQ208</f>
        <v>9388</v>
      </c>
      <c r="AR204" s="142">
        <f>AR205+AR206</f>
        <v>5066</v>
      </c>
      <c r="AS204" s="142" t="s">
        <v>28</v>
      </c>
      <c r="AT204" s="142">
        <f>AT205+AT207</f>
        <v>27958</v>
      </c>
      <c r="AU204" s="142">
        <f>AU205+AU208+AU206</f>
        <v>66899</v>
      </c>
      <c r="AV204" s="142">
        <f>AV205+AV209</f>
        <v>48901</v>
      </c>
      <c r="AW204" s="144" t="s">
        <v>434</v>
      </c>
      <c r="AX204" s="142" t="s">
        <v>28</v>
      </c>
      <c r="AY204" s="143">
        <f>AQ204+AR204+AT204+AU204+AV204+AW204</f>
        <v>154970</v>
      </c>
      <c r="AZ204" s="40"/>
    </row>
    <row r="205" spans="2:52" ht="35.25" customHeight="1">
      <c r="B205" s="134"/>
      <c r="C205" s="134"/>
      <c r="D205" s="134"/>
      <c r="E205" s="134"/>
      <c r="AP205" s="141" t="s">
        <v>350</v>
      </c>
      <c r="AQ205" s="142" t="s">
        <v>28</v>
      </c>
      <c r="AR205" s="142">
        <v>1236</v>
      </c>
      <c r="AS205" s="142" t="s">
        <v>28</v>
      </c>
      <c r="AT205" s="142">
        <v>21591</v>
      </c>
      <c r="AU205" s="142">
        <f>51944+3469</f>
        <v>55413</v>
      </c>
      <c r="AV205" s="142">
        <v>48623</v>
      </c>
      <c r="AW205" s="142">
        <v>5708</v>
      </c>
      <c r="AX205" s="142" t="s">
        <v>28</v>
      </c>
      <c r="AY205" s="143">
        <f>AR205+AT205+AU205+AV205+AW205</f>
        <v>132571</v>
      </c>
      <c r="AZ205" s="40"/>
    </row>
    <row r="206" spans="2:51" ht="35.25" customHeight="1">
      <c r="B206" s="134"/>
      <c r="C206" s="134"/>
      <c r="D206" s="134"/>
      <c r="E206" s="134"/>
      <c r="AP206" s="141" t="s">
        <v>351</v>
      </c>
      <c r="AQ206" s="142" t="s">
        <v>28</v>
      </c>
      <c r="AR206" s="142">
        <v>3830</v>
      </c>
      <c r="AS206" s="142" t="s">
        <v>28</v>
      </c>
      <c r="AT206" s="142" t="s">
        <v>28</v>
      </c>
      <c r="AU206" s="142">
        <v>6286</v>
      </c>
      <c r="AV206" s="142" t="s">
        <v>28</v>
      </c>
      <c r="AW206" s="142" t="s">
        <v>28</v>
      </c>
      <c r="AX206" s="142" t="s">
        <v>28</v>
      </c>
      <c r="AY206" s="143">
        <f>AR206+AU206</f>
        <v>10116</v>
      </c>
    </row>
    <row r="207" spans="2:52" ht="36" customHeight="1">
      <c r="B207" s="134"/>
      <c r="C207" s="134"/>
      <c r="D207" s="134"/>
      <c r="E207" s="134"/>
      <c r="AP207" s="141" t="s">
        <v>352</v>
      </c>
      <c r="AQ207" s="142">
        <v>5638</v>
      </c>
      <c r="AR207" s="142" t="s">
        <v>28</v>
      </c>
      <c r="AS207" s="142" t="s">
        <v>28</v>
      </c>
      <c r="AT207" s="142">
        <v>6367</v>
      </c>
      <c r="AU207" s="142" t="s">
        <v>28</v>
      </c>
      <c r="AV207" s="142" t="s">
        <v>28</v>
      </c>
      <c r="AW207" s="142" t="s">
        <v>28</v>
      </c>
      <c r="AX207" s="142" t="s">
        <v>28</v>
      </c>
      <c r="AY207" s="143">
        <f>AQ207+AT207</f>
        <v>12005</v>
      </c>
      <c r="AZ207" s="40"/>
    </row>
    <row r="208" spans="2:52" ht="36" customHeight="1">
      <c r="B208" s="134"/>
      <c r="C208" s="134"/>
      <c r="D208" s="134"/>
      <c r="E208" s="134"/>
      <c r="AP208" s="141" t="s">
        <v>353</v>
      </c>
      <c r="AQ208" s="142">
        <v>3750</v>
      </c>
      <c r="AR208" s="142" t="s">
        <v>28</v>
      </c>
      <c r="AS208" s="142" t="s">
        <v>28</v>
      </c>
      <c r="AT208" s="142" t="s">
        <v>28</v>
      </c>
      <c r="AU208" s="142">
        <v>5200</v>
      </c>
      <c r="AV208" s="142" t="s">
        <v>28</v>
      </c>
      <c r="AW208" s="144" t="s">
        <v>433</v>
      </c>
      <c r="AX208" s="142" t="s">
        <v>28</v>
      </c>
      <c r="AY208" s="143" t="s">
        <v>28</v>
      </c>
      <c r="AZ208" s="40"/>
    </row>
    <row r="209" spans="2:51" ht="42" customHeight="1">
      <c r="B209" s="134"/>
      <c r="C209" s="134"/>
      <c r="D209" s="134"/>
      <c r="E209" s="134"/>
      <c r="AP209" s="141" t="s">
        <v>354</v>
      </c>
      <c r="AQ209" s="142" t="s">
        <v>28</v>
      </c>
      <c r="AR209" s="142" t="s">
        <v>28</v>
      </c>
      <c r="AS209" s="142" t="s">
        <v>28</v>
      </c>
      <c r="AT209" s="142" t="s">
        <v>28</v>
      </c>
      <c r="AU209" s="142" t="s">
        <v>28</v>
      </c>
      <c r="AV209" s="142">
        <v>278</v>
      </c>
      <c r="AW209" s="142" t="s">
        <v>28</v>
      </c>
      <c r="AX209" s="142" t="s">
        <v>28</v>
      </c>
      <c r="AY209" s="143">
        <f>AV209</f>
        <v>278</v>
      </c>
    </row>
    <row r="210" spans="2:53" ht="42.75" customHeight="1">
      <c r="B210" s="134"/>
      <c r="C210" s="134"/>
      <c r="D210" s="134"/>
      <c r="E210" s="134"/>
      <c r="AP210" s="141" t="s">
        <v>355</v>
      </c>
      <c r="AQ210" s="144" t="s">
        <v>435</v>
      </c>
      <c r="AR210" s="144" t="s">
        <v>436</v>
      </c>
      <c r="AS210" s="142"/>
      <c r="AT210" s="144" t="s">
        <v>437</v>
      </c>
      <c r="AU210" s="144" t="s">
        <v>438</v>
      </c>
      <c r="AV210" s="144" t="s">
        <v>439</v>
      </c>
      <c r="AW210" s="142" t="s">
        <v>28</v>
      </c>
      <c r="AX210" s="142" t="s">
        <v>28</v>
      </c>
      <c r="AY210" s="145" t="s">
        <v>440</v>
      </c>
      <c r="AZ210" s="40"/>
      <c r="BA210" s="40"/>
    </row>
    <row r="211" spans="2:52" ht="42" customHeight="1">
      <c r="B211" s="134"/>
      <c r="C211" s="134"/>
      <c r="D211" s="134"/>
      <c r="E211" s="134"/>
      <c r="AP211" s="141" t="s">
        <v>356</v>
      </c>
      <c r="AQ211" s="144" t="s">
        <v>357</v>
      </c>
      <c r="AR211" s="142"/>
      <c r="AS211" s="142" t="s">
        <v>28</v>
      </c>
      <c r="AT211" s="142" t="s">
        <v>28</v>
      </c>
      <c r="AU211" s="142" t="s">
        <v>28</v>
      </c>
      <c r="AV211" s="142" t="s">
        <v>28</v>
      </c>
      <c r="AW211" s="142" t="s">
        <v>28</v>
      </c>
      <c r="AX211" s="142" t="s">
        <v>28</v>
      </c>
      <c r="AY211" s="143" t="str">
        <f>AQ211</f>
        <v>(7 487)</v>
      </c>
      <c r="AZ211" s="40"/>
    </row>
    <row r="212" spans="2:51" ht="42" customHeight="1">
      <c r="B212" s="134"/>
      <c r="C212" s="134"/>
      <c r="D212" s="134"/>
      <c r="E212" s="134"/>
      <c r="AP212" s="141" t="s">
        <v>358</v>
      </c>
      <c r="AQ212" s="144" t="s">
        <v>359</v>
      </c>
      <c r="AR212" s="142"/>
      <c r="AS212" s="142"/>
      <c r="AT212" s="144" t="s">
        <v>441</v>
      </c>
      <c r="AU212" s="142"/>
      <c r="AV212" s="142"/>
      <c r="AW212" s="142"/>
      <c r="AX212" s="142"/>
      <c r="AY212" s="145" t="s">
        <v>442</v>
      </c>
    </row>
    <row r="213" spans="2:51" ht="42.75" customHeight="1">
      <c r="B213" s="134"/>
      <c r="C213" s="134"/>
      <c r="D213" s="134"/>
      <c r="E213" s="134"/>
      <c r="AP213" s="141" t="s">
        <v>360</v>
      </c>
      <c r="AQ213" s="144" t="s">
        <v>361</v>
      </c>
      <c r="AR213" s="144" t="s">
        <v>362</v>
      </c>
      <c r="AS213" s="142" t="s">
        <v>28</v>
      </c>
      <c r="AT213" s="144" t="s">
        <v>363</v>
      </c>
      <c r="AU213" s="144" t="s">
        <v>443</v>
      </c>
      <c r="AV213" s="142" t="s">
        <v>28</v>
      </c>
      <c r="AW213" s="142" t="s">
        <v>28</v>
      </c>
      <c r="AX213" s="142" t="s">
        <v>28</v>
      </c>
      <c r="AY213" s="145" t="s">
        <v>444</v>
      </c>
    </row>
    <row r="214" spans="2:52" ht="46.5" customHeight="1">
      <c r="B214" s="134"/>
      <c r="C214" s="134"/>
      <c r="D214" s="134"/>
      <c r="E214" s="134"/>
      <c r="AP214" s="141" t="s">
        <v>364</v>
      </c>
      <c r="AQ214" s="142" t="s">
        <v>28</v>
      </c>
      <c r="AR214" s="142" t="s">
        <v>28</v>
      </c>
      <c r="AS214" s="142" t="s">
        <v>28</v>
      </c>
      <c r="AT214" s="142" t="s">
        <v>28</v>
      </c>
      <c r="AU214" s="142" t="s">
        <v>28</v>
      </c>
      <c r="AV214" s="144" t="s">
        <v>439</v>
      </c>
      <c r="AW214" s="142" t="s">
        <v>28</v>
      </c>
      <c r="AX214" s="142" t="s">
        <v>28</v>
      </c>
      <c r="AY214" s="143" t="str">
        <f>AV214</f>
        <v>(31 005)</v>
      </c>
      <c r="AZ214" s="40"/>
    </row>
    <row r="215" spans="2:51" ht="46.5" customHeight="1">
      <c r="B215" s="134"/>
      <c r="C215" s="134"/>
      <c r="D215" s="134"/>
      <c r="E215" s="134"/>
      <c r="AP215" s="141" t="s">
        <v>351</v>
      </c>
      <c r="AQ215" s="142" t="s">
        <v>28</v>
      </c>
      <c r="AR215" s="142" t="s">
        <v>28</v>
      </c>
      <c r="AS215" s="142" t="s">
        <v>28</v>
      </c>
      <c r="AT215" s="142" t="s">
        <v>28</v>
      </c>
      <c r="AU215" s="144"/>
      <c r="AV215" s="142" t="s">
        <v>28</v>
      </c>
      <c r="AW215" s="142" t="s">
        <v>28</v>
      </c>
      <c r="AX215" s="142" t="s">
        <v>28</v>
      </c>
      <c r="AY215" s="146" t="s">
        <v>28</v>
      </c>
    </row>
    <row r="216" spans="2:51" ht="46.5" customHeight="1">
      <c r="B216" s="134"/>
      <c r="C216" s="134"/>
      <c r="D216" s="134"/>
      <c r="E216" s="134"/>
      <c r="AP216" s="141" t="s">
        <v>365</v>
      </c>
      <c r="AQ216" s="144" t="s">
        <v>366</v>
      </c>
      <c r="AR216" s="144" t="s">
        <v>367</v>
      </c>
      <c r="AS216" s="142" t="s">
        <v>28</v>
      </c>
      <c r="AT216" s="142" t="s">
        <v>28</v>
      </c>
      <c r="AU216" s="144" t="s">
        <v>445</v>
      </c>
      <c r="AV216" s="142" t="s">
        <v>28</v>
      </c>
      <c r="AW216" s="142" t="s">
        <v>28</v>
      </c>
      <c r="AX216" s="142" t="s">
        <v>28</v>
      </c>
      <c r="AY216" s="144" t="s">
        <v>446</v>
      </c>
    </row>
    <row r="217" spans="2:51" ht="35.25" customHeight="1">
      <c r="B217" s="134"/>
      <c r="C217" s="134"/>
      <c r="D217" s="134"/>
      <c r="E217" s="134"/>
      <c r="AP217" s="147" t="s">
        <v>368</v>
      </c>
      <c r="AQ217" s="146" t="s">
        <v>28</v>
      </c>
      <c r="AR217" s="146" t="s">
        <v>28</v>
      </c>
      <c r="AS217" s="146" t="s">
        <v>28</v>
      </c>
      <c r="AT217" s="148" t="s">
        <v>447</v>
      </c>
      <c r="AU217" s="146" t="s">
        <v>28</v>
      </c>
      <c r="AV217" s="146" t="s">
        <v>28</v>
      </c>
      <c r="AW217" s="146" t="s">
        <v>28</v>
      </c>
      <c r="AX217" s="146" t="s">
        <v>28</v>
      </c>
      <c r="AY217" s="149" t="str">
        <f>AT217</f>
        <v>(4 511)</v>
      </c>
    </row>
    <row r="218" spans="2:53" ht="38.25" customHeight="1" thickBot="1">
      <c r="B218" s="134"/>
      <c r="C218" s="134"/>
      <c r="D218" s="134"/>
      <c r="E218" s="134"/>
      <c r="AI218" s="133"/>
      <c r="AJ218" s="134"/>
      <c r="AP218" s="150" t="s">
        <v>369</v>
      </c>
      <c r="AQ218" s="151">
        <f>AQ203+AQ204+AQ210</f>
        <v>67170</v>
      </c>
      <c r="AR218" s="151">
        <f>AR203+AR204+AR210</f>
        <v>84734</v>
      </c>
      <c r="AS218" s="151" t="s">
        <v>28</v>
      </c>
      <c r="AT218" s="151">
        <f>AT203+AT204+AT210</f>
        <v>63968</v>
      </c>
      <c r="AU218" s="151">
        <f>AU203+AU204+AU210</f>
        <v>44511</v>
      </c>
      <c r="AV218" s="151">
        <f>AV203+AV204+AV210</f>
        <v>18601</v>
      </c>
      <c r="AW218" s="151">
        <f>AW203+AW204</f>
        <v>5708</v>
      </c>
      <c r="AX218" s="151" t="s">
        <v>28</v>
      </c>
      <c r="AY218" s="152">
        <f>AQ218+AR218+AT218+AU218+AV218+AW218</f>
        <v>284692</v>
      </c>
      <c r="BA218" s="40"/>
    </row>
    <row r="219" spans="1:51" ht="11.25" customHeight="1">
      <c r="A219" s="136" t="s">
        <v>370</v>
      </c>
      <c r="B219" s="134"/>
      <c r="C219" s="134"/>
      <c r="D219" s="134"/>
      <c r="E219" s="134"/>
      <c r="AI219" s="133"/>
      <c r="AJ219" s="134"/>
      <c r="AP219" s="153"/>
      <c r="AQ219" s="154"/>
      <c r="AR219" s="154"/>
      <c r="AS219" s="154"/>
      <c r="AT219" s="154"/>
      <c r="AU219" s="154"/>
      <c r="AV219" s="154"/>
      <c r="AW219" s="154"/>
      <c r="AX219" s="154"/>
      <c r="AY219" s="154"/>
    </row>
    <row r="220" spans="1:36" ht="12" customHeight="1">
      <c r="A220" s="137" t="s">
        <v>371</v>
      </c>
      <c r="B220" s="134"/>
      <c r="C220" s="134"/>
      <c r="D220" s="134"/>
      <c r="E220" s="134"/>
      <c r="AI220" s="136" t="s">
        <v>370</v>
      </c>
      <c r="AJ220"/>
    </row>
    <row r="221" spans="1:36" ht="12" customHeight="1">
      <c r="A221" s="136"/>
      <c r="B221"/>
      <c r="C221"/>
      <c r="D221"/>
      <c r="E221"/>
      <c r="AI221" s="137" t="s">
        <v>371</v>
      </c>
      <c r="AJ221"/>
    </row>
    <row r="222" spans="1:36" ht="12" customHeight="1" thickBot="1">
      <c r="A222" s="137"/>
      <c r="B222"/>
      <c r="C222"/>
      <c r="D222"/>
      <c r="E222"/>
      <c r="AI222" s="155"/>
      <c r="AJ222" s="155"/>
    </row>
    <row r="223" spans="1:40" ht="13.5" customHeight="1">
      <c r="A223" s="155"/>
      <c r="B223" s="155"/>
      <c r="C223" s="155"/>
      <c r="D223" s="155"/>
      <c r="E223"/>
      <c r="AI223" s="156"/>
      <c r="AJ223" s="157"/>
      <c r="AK223" s="158" t="s">
        <v>372</v>
      </c>
      <c r="AL223" s="158"/>
      <c r="AM223" s="159"/>
      <c r="AN223" s="160" t="s">
        <v>373</v>
      </c>
    </row>
    <row r="224" spans="1:40" ht="13.5" customHeight="1">
      <c r="A224" s="155"/>
      <c r="B224" s="155"/>
      <c r="C224" s="155"/>
      <c r="D224" s="155"/>
      <c r="E224"/>
      <c r="AI224" s="161"/>
      <c r="AJ224" s="162"/>
      <c r="AK224" s="163" t="s">
        <v>374</v>
      </c>
      <c r="AL224" s="164" t="s">
        <v>375</v>
      </c>
      <c r="AM224" s="163" t="s">
        <v>376</v>
      </c>
      <c r="AN224" s="165" t="s">
        <v>377</v>
      </c>
    </row>
    <row r="225" spans="1:40" ht="24">
      <c r="A225"/>
      <c r="B225"/>
      <c r="C225"/>
      <c r="D225"/>
      <c r="E225"/>
      <c r="AI225" s="166" t="s">
        <v>339</v>
      </c>
      <c r="AJ225" s="167" t="s">
        <v>378</v>
      </c>
      <c r="AK225" s="168">
        <v>43345</v>
      </c>
      <c r="AL225" s="169">
        <v>8079</v>
      </c>
      <c r="AM225" s="142" t="s">
        <v>28</v>
      </c>
      <c r="AN225" s="170">
        <v>15746</v>
      </c>
    </row>
    <row r="226" spans="1:40" ht="36">
      <c r="A226"/>
      <c r="B226"/>
      <c r="C226"/>
      <c r="D226"/>
      <c r="E226"/>
      <c r="F226" s="17"/>
      <c r="AI226" s="171"/>
      <c r="AJ226" s="167" t="s">
        <v>379</v>
      </c>
      <c r="AK226" s="168">
        <v>44712</v>
      </c>
      <c r="AL226" s="168">
        <v>36229</v>
      </c>
      <c r="AM226" s="142" t="s">
        <v>28</v>
      </c>
      <c r="AN226" s="170">
        <v>67428</v>
      </c>
    </row>
    <row r="227" spans="1:40" ht="24">
      <c r="A227"/>
      <c r="B227"/>
      <c r="C227"/>
      <c r="D227"/>
      <c r="E227"/>
      <c r="AI227" s="172"/>
      <c r="AJ227" s="167" t="s">
        <v>380</v>
      </c>
      <c r="AK227" s="168">
        <v>32094</v>
      </c>
      <c r="AL227" s="168">
        <v>8451</v>
      </c>
      <c r="AM227" s="142" t="s">
        <v>28</v>
      </c>
      <c r="AN227" s="143" t="s">
        <v>28</v>
      </c>
    </row>
    <row r="228" spans="1:40" ht="24">
      <c r="A228"/>
      <c r="B228"/>
      <c r="C228"/>
      <c r="D228"/>
      <c r="E228"/>
      <c r="AI228" s="173" t="s">
        <v>340</v>
      </c>
      <c r="AJ228" s="167" t="s">
        <v>378</v>
      </c>
      <c r="AK228" s="168">
        <v>1337</v>
      </c>
      <c r="AL228" s="168">
        <v>1714</v>
      </c>
      <c r="AM228" s="142" t="s">
        <v>28</v>
      </c>
      <c r="AN228" s="170">
        <v>81683</v>
      </c>
    </row>
    <row r="229" spans="1:40" ht="36">
      <c r="A229"/>
      <c r="B229"/>
      <c r="C229"/>
      <c r="D229"/>
      <c r="E229"/>
      <c r="AI229" s="171"/>
      <c r="AJ229" s="167" t="s">
        <v>379</v>
      </c>
      <c r="AK229" s="168">
        <v>2345</v>
      </c>
      <c r="AL229" s="168">
        <v>1596</v>
      </c>
      <c r="AM229" s="142" t="s">
        <v>28</v>
      </c>
      <c r="AN229" s="170">
        <v>157238</v>
      </c>
    </row>
    <row r="230" spans="1:40" ht="24">
      <c r="A230"/>
      <c r="B230"/>
      <c r="C230"/>
      <c r="D230"/>
      <c r="E230"/>
      <c r="AI230" s="174"/>
      <c r="AJ230" s="167" t="s">
        <v>380</v>
      </c>
      <c r="AK230" s="168">
        <v>1337</v>
      </c>
      <c r="AL230" s="168">
        <v>1714</v>
      </c>
      <c r="AM230" s="142" t="s">
        <v>28</v>
      </c>
      <c r="AN230" s="143" t="s">
        <v>28</v>
      </c>
    </row>
    <row r="231" spans="1:40" ht="36">
      <c r="A231"/>
      <c r="B231"/>
      <c r="C231"/>
      <c r="D231"/>
      <c r="E231"/>
      <c r="AI231" s="175" t="s">
        <v>341</v>
      </c>
      <c r="AJ231" s="167" t="s">
        <v>378</v>
      </c>
      <c r="AK231" s="142" t="s">
        <v>28</v>
      </c>
      <c r="AL231" s="142" t="s">
        <v>28</v>
      </c>
      <c r="AM231" s="142" t="s">
        <v>28</v>
      </c>
      <c r="AN231" s="143" t="s">
        <v>28</v>
      </c>
    </row>
    <row r="232" spans="1:40" ht="36">
      <c r="A232"/>
      <c r="B232"/>
      <c r="C232"/>
      <c r="D232"/>
      <c r="E232"/>
      <c r="AI232" s="166"/>
      <c r="AJ232" s="167" t="s">
        <v>379</v>
      </c>
      <c r="AK232" s="142" t="s">
        <v>28</v>
      </c>
      <c r="AL232" s="142" t="s">
        <v>28</v>
      </c>
      <c r="AM232" s="142" t="s">
        <v>28</v>
      </c>
      <c r="AN232" s="143" t="s">
        <v>28</v>
      </c>
    </row>
    <row r="233" spans="1:40" ht="24">
      <c r="A233"/>
      <c r="B233"/>
      <c r="C233"/>
      <c r="D233"/>
      <c r="E233"/>
      <c r="AI233" s="166"/>
      <c r="AJ233" s="167" t="s">
        <v>381</v>
      </c>
      <c r="AK233" s="142" t="s">
        <v>28</v>
      </c>
      <c r="AL233" s="142" t="s">
        <v>28</v>
      </c>
      <c r="AM233" s="142" t="s">
        <v>28</v>
      </c>
      <c r="AN233" s="143" t="s">
        <v>28</v>
      </c>
    </row>
    <row r="234" spans="1:40" ht="36">
      <c r="A234"/>
      <c r="B234"/>
      <c r="C234"/>
      <c r="D234"/>
      <c r="E234"/>
      <c r="AI234" s="175" t="s">
        <v>382</v>
      </c>
      <c r="AJ234" s="167" t="s">
        <v>378</v>
      </c>
      <c r="AK234" s="168">
        <v>63968</v>
      </c>
      <c r="AL234" s="142" t="s">
        <v>28</v>
      </c>
      <c r="AM234" s="142" t="s">
        <v>28</v>
      </c>
      <c r="AN234" s="143" t="s">
        <v>28</v>
      </c>
    </row>
    <row r="235" spans="1:40" ht="36">
      <c r="A235"/>
      <c r="B235"/>
      <c r="C235"/>
      <c r="D235"/>
      <c r="E235" s="73"/>
      <c r="AI235" s="166"/>
      <c r="AJ235" s="167" t="s">
        <v>379</v>
      </c>
      <c r="AK235" s="168">
        <v>66660</v>
      </c>
      <c r="AL235" s="142" t="s">
        <v>28</v>
      </c>
      <c r="AM235" s="142" t="s">
        <v>28</v>
      </c>
      <c r="AN235" s="143" t="s">
        <v>28</v>
      </c>
    </row>
    <row r="236" spans="1:40" ht="24">
      <c r="A236"/>
      <c r="B236"/>
      <c r="C236"/>
      <c r="D236"/>
      <c r="E236" s="73"/>
      <c r="AI236" s="166"/>
      <c r="AJ236" s="167" t="s">
        <v>380</v>
      </c>
      <c r="AK236" s="168">
        <v>71652</v>
      </c>
      <c r="AL236" s="142" t="s">
        <v>28</v>
      </c>
      <c r="AM236" s="142" t="s">
        <v>28</v>
      </c>
      <c r="AN236" s="143" t="s">
        <v>28</v>
      </c>
    </row>
    <row r="237" spans="1:40" ht="48">
      <c r="A237"/>
      <c r="B237"/>
      <c r="C237"/>
      <c r="D237"/>
      <c r="E237" s="73"/>
      <c r="AI237" s="175" t="s">
        <v>343</v>
      </c>
      <c r="AJ237" s="167" t="s">
        <v>378</v>
      </c>
      <c r="AK237" s="168">
        <v>30365</v>
      </c>
      <c r="AL237" s="142" t="s">
        <v>28</v>
      </c>
      <c r="AM237" s="142" t="s">
        <v>28</v>
      </c>
      <c r="AN237" s="170">
        <v>14146</v>
      </c>
    </row>
    <row r="238" spans="1:40" ht="36">
      <c r="A238"/>
      <c r="B238"/>
      <c r="C238"/>
      <c r="D238"/>
      <c r="E238" s="73"/>
      <c r="AI238" s="166"/>
      <c r="AJ238" s="167" t="s">
        <v>379</v>
      </c>
      <c r="AK238" s="168">
        <v>35819</v>
      </c>
      <c r="AL238" s="142" t="s">
        <v>28</v>
      </c>
      <c r="AM238" s="142" t="s">
        <v>28</v>
      </c>
      <c r="AN238" s="170">
        <v>14146</v>
      </c>
    </row>
    <row r="239" spans="1:40" ht="24">
      <c r="A239"/>
      <c r="B239"/>
      <c r="C239"/>
      <c r="D239"/>
      <c r="E239" s="73"/>
      <c r="AI239" s="166"/>
      <c r="AJ239" s="167" t="s">
        <v>380</v>
      </c>
      <c r="AK239" s="168">
        <v>30365</v>
      </c>
      <c r="AL239" s="142" t="s">
        <v>28</v>
      </c>
      <c r="AM239" s="142" t="s">
        <v>28</v>
      </c>
      <c r="AN239" s="143" t="s">
        <v>28</v>
      </c>
    </row>
    <row r="240" spans="1:40" ht="24" customHeight="1">
      <c r="A240"/>
      <c r="B240"/>
      <c r="C240"/>
      <c r="D240"/>
      <c r="E240" s="73"/>
      <c r="AI240" s="175" t="s">
        <v>344</v>
      </c>
      <c r="AJ240" s="167" t="s">
        <v>378</v>
      </c>
      <c r="AK240" s="142" t="s">
        <v>28</v>
      </c>
      <c r="AL240" s="142" t="s">
        <v>28</v>
      </c>
      <c r="AM240" s="142" t="s">
        <v>28</v>
      </c>
      <c r="AN240" s="170">
        <v>18601</v>
      </c>
    </row>
    <row r="241" spans="1:40" ht="36">
      <c r="A241"/>
      <c r="B241"/>
      <c r="C241"/>
      <c r="D241"/>
      <c r="E241" s="73"/>
      <c r="AI241" s="166"/>
      <c r="AJ241" s="167" t="s">
        <v>379</v>
      </c>
      <c r="AK241" s="142" t="s">
        <v>28</v>
      </c>
      <c r="AL241" s="142" t="s">
        <v>28</v>
      </c>
      <c r="AM241" s="142" t="s">
        <v>28</v>
      </c>
      <c r="AN241" s="170">
        <v>18601</v>
      </c>
    </row>
    <row r="242" spans="1:40" ht="24">
      <c r="A242"/>
      <c r="B242"/>
      <c r="C242"/>
      <c r="D242"/>
      <c r="E242" s="73"/>
      <c r="AI242" s="166"/>
      <c r="AJ242" s="167" t="s">
        <v>381</v>
      </c>
      <c r="AK242" s="142" t="s">
        <v>28</v>
      </c>
      <c r="AL242" s="142" t="s">
        <v>28</v>
      </c>
      <c r="AM242" s="142" t="s">
        <v>28</v>
      </c>
      <c r="AN242" s="143" t="s">
        <v>28</v>
      </c>
    </row>
    <row r="243" spans="1:40" ht="24" customHeight="1">
      <c r="A243"/>
      <c r="B243"/>
      <c r="C243"/>
      <c r="D243"/>
      <c r="E243" s="73"/>
      <c r="AI243" s="175" t="s">
        <v>345</v>
      </c>
      <c r="AJ243" s="167" t="s">
        <v>378</v>
      </c>
      <c r="AK243" s="142" t="s">
        <v>28</v>
      </c>
      <c r="AL243" s="142" t="s">
        <v>28</v>
      </c>
      <c r="AM243" s="142" t="s">
        <v>28</v>
      </c>
      <c r="AN243" s="143">
        <v>5708</v>
      </c>
    </row>
    <row r="244" spans="1:40" ht="36">
      <c r="A244"/>
      <c r="B244"/>
      <c r="C244"/>
      <c r="D244"/>
      <c r="E244" s="73"/>
      <c r="AI244" s="166"/>
      <c r="AJ244" s="167" t="s">
        <v>379</v>
      </c>
      <c r="AK244" s="142" t="s">
        <v>28</v>
      </c>
      <c r="AL244" s="142" t="s">
        <v>28</v>
      </c>
      <c r="AM244" s="142" t="s">
        <v>28</v>
      </c>
      <c r="AN244" s="143">
        <v>5708</v>
      </c>
    </row>
    <row r="245" spans="1:40" ht="24">
      <c r="A245"/>
      <c r="B245"/>
      <c r="C245"/>
      <c r="D245"/>
      <c r="E245" s="73"/>
      <c r="AI245" s="161"/>
      <c r="AJ245" s="167" t="s">
        <v>381</v>
      </c>
      <c r="AK245" s="142" t="s">
        <v>28</v>
      </c>
      <c r="AL245" s="142" t="s">
        <v>28</v>
      </c>
      <c r="AM245" s="142" t="s">
        <v>28</v>
      </c>
      <c r="AN245" s="143" t="s">
        <v>28</v>
      </c>
    </row>
    <row r="246" spans="1:40" ht="36">
      <c r="A246"/>
      <c r="B246"/>
      <c r="C246"/>
      <c r="D246"/>
      <c r="E246" s="73"/>
      <c r="AI246" s="175" t="s">
        <v>346</v>
      </c>
      <c r="AJ246" s="167" t="s">
        <v>378</v>
      </c>
      <c r="AK246" s="142" t="s">
        <v>28</v>
      </c>
      <c r="AL246" s="142" t="s">
        <v>28</v>
      </c>
      <c r="AM246" s="142" t="s">
        <v>28</v>
      </c>
      <c r="AN246" s="143" t="s">
        <v>28</v>
      </c>
    </row>
    <row r="247" spans="1:40" ht="36">
      <c r="A247"/>
      <c r="B247"/>
      <c r="C247"/>
      <c r="D247"/>
      <c r="E247" s="73"/>
      <c r="AI247" s="166"/>
      <c r="AJ247" s="167" t="s">
        <v>379</v>
      </c>
      <c r="AK247" s="142" t="s">
        <v>28</v>
      </c>
      <c r="AL247" s="142" t="s">
        <v>28</v>
      </c>
      <c r="AM247" s="142" t="s">
        <v>28</v>
      </c>
      <c r="AN247" s="143" t="s">
        <v>28</v>
      </c>
    </row>
    <row r="248" spans="1:40" ht="24.75" thickBot="1">
      <c r="A248"/>
      <c r="B248"/>
      <c r="C248"/>
      <c r="D248"/>
      <c r="E248" s="73"/>
      <c r="AI248" s="176"/>
      <c r="AJ248" s="177" t="s">
        <v>380</v>
      </c>
      <c r="AK248" s="151" t="s">
        <v>28</v>
      </c>
      <c r="AL248" s="151" t="s">
        <v>28</v>
      </c>
      <c r="AM248" s="151" t="s">
        <v>28</v>
      </c>
      <c r="AN248" s="152" t="s">
        <v>28</v>
      </c>
    </row>
    <row r="249" spans="1:40" ht="12.75">
      <c r="A249"/>
      <c r="B249"/>
      <c r="C249"/>
      <c r="D249"/>
      <c r="E249" s="73"/>
      <c r="AI249" s="166"/>
      <c r="AJ249" s="178"/>
      <c r="AK249" s="179"/>
      <c r="AL249" s="179"/>
      <c r="AM249" s="179"/>
      <c r="AN249" s="180"/>
    </row>
    <row r="250" spans="1:41" ht="24">
      <c r="A250"/>
      <c r="B250"/>
      <c r="C250"/>
      <c r="D250"/>
      <c r="E250" s="73"/>
      <c r="AI250" s="166"/>
      <c r="AJ250" s="167" t="s">
        <v>378</v>
      </c>
      <c r="AK250" s="179">
        <f>AK225+AK228+AK234+AK237</f>
        <v>139015</v>
      </c>
      <c r="AL250" s="179">
        <f>AL225+AL228</f>
        <v>9793</v>
      </c>
      <c r="AM250" s="181" t="str">
        <f>AM237</f>
        <v>-</v>
      </c>
      <c r="AN250" s="182">
        <f>AN225+AN228+AN240+AN237+AN243</f>
        <v>135884</v>
      </c>
      <c r="AO250" s="40"/>
    </row>
    <row r="251" spans="1:41" ht="24">
      <c r="A251"/>
      <c r="B251"/>
      <c r="C251"/>
      <c r="D251"/>
      <c r="E251" s="73"/>
      <c r="AI251" s="183" t="s">
        <v>383</v>
      </c>
      <c r="AJ251" s="167" t="s">
        <v>379</v>
      </c>
      <c r="AK251" s="184">
        <f>AK226+AK229+AK235+AK238</f>
        <v>149536</v>
      </c>
      <c r="AL251" s="184">
        <f>AL226+AL229</f>
        <v>37825</v>
      </c>
      <c r="AM251" s="146" t="s">
        <v>28</v>
      </c>
      <c r="AN251" s="182">
        <f>AN226+AN229+AN238+AN241+AN244</f>
        <v>263121</v>
      </c>
      <c r="AO251" s="40"/>
    </row>
    <row r="252" spans="1:40" ht="12.75">
      <c r="A252"/>
      <c r="B252"/>
      <c r="C252"/>
      <c r="D252"/>
      <c r="E252" s="73"/>
      <c r="AI252" s="183"/>
      <c r="AJ252" s="178"/>
      <c r="AK252" s="179">
        <f>AK227+AK230+AK236+AK239</f>
        <v>135448</v>
      </c>
      <c r="AL252" s="179">
        <f>AL227+AL230</f>
        <v>10165</v>
      </c>
      <c r="AM252" s="181" t="s">
        <v>28</v>
      </c>
      <c r="AN252" s="185" t="s">
        <v>28</v>
      </c>
    </row>
    <row r="253" spans="1:40" ht="9" customHeight="1">
      <c r="A253"/>
      <c r="B253"/>
      <c r="C253"/>
      <c r="D253"/>
      <c r="E253" s="73"/>
      <c r="AI253" s="183"/>
      <c r="AJ253" s="178"/>
      <c r="AK253" s="179"/>
      <c r="AL253" s="179"/>
      <c r="AM253" s="181"/>
      <c r="AN253" s="185"/>
    </row>
    <row r="254" spans="1:40" ht="24.75" thickBot="1">
      <c r="A254" s="186" t="s">
        <v>384</v>
      </c>
      <c r="B254"/>
      <c r="C254"/>
      <c r="D254"/>
      <c r="E254" s="73"/>
      <c r="AI254" s="176"/>
      <c r="AJ254" s="177" t="s">
        <v>380</v>
      </c>
      <c r="AK254" s="187"/>
      <c r="AL254" s="187"/>
      <c r="AM254" s="188"/>
      <c r="AN254" s="189"/>
    </row>
    <row r="255" spans="1:40" ht="12.75">
      <c r="A255" s="186"/>
      <c r="B255"/>
      <c r="C255"/>
      <c r="D255"/>
      <c r="E255" s="73"/>
      <c r="AI255"/>
      <c r="AJ255"/>
      <c r="AK255"/>
      <c r="AL255"/>
      <c r="AM255"/>
      <c r="AN255"/>
    </row>
    <row r="256" spans="1:40" ht="12.75">
      <c r="A256"/>
      <c r="B256"/>
      <c r="C256"/>
      <c r="D256"/>
      <c r="E256" s="73"/>
      <c r="AI256"/>
      <c r="AJ256"/>
      <c r="AK256"/>
      <c r="AL256"/>
      <c r="AM256"/>
      <c r="AN256"/>
    </row>
    <row r="257" spans="1:40" ht="18.75" customHeight="1">
      <c r="A257" s="190" t="s">
        <v>385</v>
      </c>
      <c r="B257"/>
      <c r="C257"/>
      <c r="D257"/>
      <c r="E257" s="73"/>
      <c r="AI257"/>
      <c r="AJ257"/>
      <c r="AK257"/>
      <c r="AL257"/>
      <c r="AM257"/>
      <c r="AN257"/>
    </row>
    <row r="258" spans="1:40" ht="18.75" customHeight="1">
      <c r="A258" s="136"/>
      <c r="B258"/>
      <c r="C258"/>
      <c r="D258"/>
      <c r="E258" s="73"/>
      <c r="AI258"/>
      <c r="AJ258"/>
      <c r="AK258"/>
      <c r="AL258"/>
      <c r="AM258"/>
      <c r="AN258"/>
    </row>
    <row r="259" spans="1:40" ht="12.75" customHeight="1">
      <c r="A259" s="191" t="s">
        <v>386</v>
      </c>
      <c r="B259"/>
      <c r="C259"/>
      <c r="D259"/>
      <c r="E259" s="73"/>
      <c r="AI259"/>
      <c r="AJ259"/>
      <c r="AK259"/>
      <c r="AL259"/>
      <c r="AM259"/>
      <c r="AN259"/>
    </row>
    <row r="260" spans="1:40" ht="12" customHeight="1" thickBot="1">
      <c r="A260" s="137" t="s">
        <v>387</v>
      </c>
      <c r="B260"/>
      <c r="C260"/>
      <c r="D260"/>
      <c r="E260" s="73"/>
      <c r="AI260"/>
      <c r="AJ260"/>
      <c r="AK260"/>
      <c r="AL260"/>
      <c r="AM260"/>
      <c r="AN260"/>
    </row>
    <row r="261" spans="1:40" ht="29.25" customHeight="1">
      <c r="A261" s="192"/>
      <c r="B261" s="192"/>
      <c r="C261" s="192"/>
      <c r="D261" s="192"/>
      <c r="E261" s="192"/>
      <c r="F261" s="192"/>
      <c r="G261" s="193"/>
      <c r="H261" s="193"/>
      <c r="I261" s="193"/>
      <c r="J261" s="193"/>
      <c r="K261" s="193"/>
      <c r="L261" s="193"/>
      <c r="M261" s="193"/>
      <c r="N261" s="193"/>
      <c r="P261" s="194" t="s">
        <v>388</v>
      </c>
      <c r="Q261" s="195" t="s">
        <v>389</v>
      </c>
      <c r="R261" s="195" t="s">
        <v>390</v>
      </c>
      <c r="S261" s="196" t="s">
        <v>391</v>
      </c>
      <c r="T261" s="196" t="s">
        <v>392</v>
      </c>
      <c r="U261" s="196" t="s">
        <v>393</v>
      </c>
      <c r="V261" s="196" t="s">
        <v>394</v>
      </c>
      <c r="W261" s="197" t="s">
        <v>395</v>
      </c>
      <c r="AI261"/>
      <c r="AJ261"/>
      <c r="AK261"/>
      <c r="AL261"/>
      <c r="AM261"/>
      <c r="AN261"/>
    </row>
    <row r="262" spans="1:23" ht="21" customHeight="1">
      <c r="A262" s="198"/>
      <c r="B262" s="198"/>
      <c r="C262" s="198"/>
      <c r="D262" s="198"/>
      <c r="E262" s="198"/>
      <c r="F262" s="198"/>
      <c r="G262" s="198"/>
      <c r="H262" s="198"/>
      <c r="I262" s="198"/>
      <c r="J262" s="198"/>
      <c r="K262" s="198"/>
      <c r="L262" s="198"/>
      <c r="M262" s="198"/>
      <c r="N262" s="198"/>
      <c r="O262"/>
      <c r="P262" s="199"/>
      <c r="Q262" s="200" t="s">
        <v>28</v>
      </c>
      <c r="R262" s="201" t="s">
        <v>28</v>
      </c>
      <c r="S262" s="201" t="s">
        <v>28</v>
      </c>
      <c r="T262" s="201" t="s">
        <v>28</v>
      </c>
      <c r="U262" s="201" t="s">
        <v>28</v>
      </c>
      <c r="V262" s="201" t="s">
        <v>28</v>
      </c>
      <c r="W262" s="202" t="s">
        <v>28</v>
      </c>
    </row>
    <row r="263" spans="1:23" ht="13.5" thickBot="1">
      <c r="A263" s="203"/>
      <c r="B263" s="198"/>
      <c r="C263" s="198"/>
      <c r="D263" s="198"/>
      <c r="E263" s="198"/>
      <c r="F263" s="198"/>
      <c r="G263" s="198"/>
      <c r="H263" s="204"/>
      <c r="I263" s="198"/>
      <c r="J263" s="198"/>
      <c r="K263" s="198"/>
      <c r="L263" s="198"/>
      <c r="M263" s="198"/>
      <c r="N263" s="204"/>
      <c r="O263"/>
      <c r="P263" s="205" t="s">
        <v>347</v>
      </c>
      <c r="Q263" s="206" t="s">
        <v>28</v>
      </c>
      <c r="R263" s="207" t="s">
        <v>28</v>
      </c>
      <c r="S263" s="207" t="s">
        <v>28</v>
      </c>
      <c r="T263" s="207" t="s">
        <v>28</v>
      </c>
      <c r="U263" s="207" t="s">
        <v>28</v>
      </c>
      <c r="V263" s="207" t="s">
        <v>28</v>
      </c>
      <c r="W263" s="208" t="s">
        <v>28</v>
      </c>
    </row>
    <row r="264" spans="1:23" ht="12.75">
      <c r="A264" s="72"/>
      <c r="B264" s="73"/>
      <c r="C264" s="73"/>
      <c r="D264" s="73"/>
      <c r="E264" s="73"/>
      <c r="G264" s="203"/>
      <c r="H264" s="198"/>
      <c r="I264" s="198"/>
      <c r="J264" s="198"/>
      <c r="K264" s="198"/>
      <c r="L264" s="198"/>
      <c r="M264" s="198"/>
      <c r="N264" s="204"/>
      <c r="O264"/>
      <c r="P264" s="155"/>
      <c r="Q264" s="155"/>
      <c r="R264" s="209"/>
      <c r="S264" s="209"/>
      <c r="T264" s="209"/>
      <c r="U264" s="209"/>
      <c r="V264" s="209"/>
      <c r="W264" s="209"/>
    </row>
    <row r="265" spans="1:23" ht="12.75">
      <c r="A265" s="72"/>
      <c r="B265" s="73"/>
      <c r="C265" s="73"/>
      <c r="D265" s="73"/>
      <c r="E265" s="73"/>
      <c r="G265" s="203"/>
      <c r="H265" s="198"/>
      <c r="I265" s="198"/>
      <c r="J265" s="198"/>
      <c r="K265" s="198"/>
      <c r="L265" s="198"/>
      <c r="M265" s="198"/>
      <c r="N265" s="204"/>
      <c r="O265"/>
      <c r="P265" s="155"/>
      <c r="Q265" s="155"/>
      <c r="R265" s="209"/>
      <c r="S265" s="209"/>
      <c r="T265" s="209"/>
      <c r="U265" s="209"/>
      <c r="V265" s="209"/>
      <c r="W265" s="209"/>
    </row>
    <row r="266" spans="1:17" ht="12.75">
      <c r="A266" s="136"/>
      <c r="B266" s="73"/>
      <c r="C266" s="73"/>
      <c r="D266" s="73"/>
      <c r="E266" s="73"/>
      <c r="G266" s="203"/>
      <c r="H266" s="198"/>
      <c r="I266" s="198"/>
      <c r="J266" s="198"/>
      <c r="K266" s="198"/>
      <c r="L266" s="198"/>
      <c r="M266" s="198"/>
      <c r="N266" s="204"/>
      <c r="O266"/>
      <c r="P266"/>
      <c r="Q266"/>
    </row>
    <row r="267" spans="1:17" ht="12.75">
      <c r="A267" s="72"/>
      <c r="B267" s="73"/>
      <c r="C267" s="73"/>
      <c r="D267" s="73"/>
      <c r="E267" s="73"/>
      <c r="G267" s="203"/>
      <c r="H267" s="198"/>
      <c r="I267" s="198"/>
      <c r="J267" s="198"/>
      <c r="K267" s="198"/>
      <c r="L267" s="198"/>
      <c r="M267" s="198"/>
      <c r="N267" s="204"/>
      <c r="O267"/>
      <c r="P267"/>
      <c r="Q267"/>
    </row>
    <row r="268" spans="1:17" ht="12.75">
      <c r="A268" s="72"/>
      <c r="B268" s="73"/>
      <c r="C268" s="73"/>
      <c r="D268" s="73"/>
      <c r="E268" s="73"/>
      <c r="G268"/>
      <c r="H268"/>
      <c r="I268"/>
      <c r="J268"/>
      <c r="K268"/>
      <c r="L268"/>
      <c r="M268"/>
      <c r="N268"/>
      <c r="O268"/>
      <c r="P268"/>
      <c r="Q268"/>
    </row>
    <row r="269" spans="1:17" ht="6" customHeight="1">
      <c r="A269" s="72"/>
      <c r="B269" s="73"/>
      <c r="C269" s="73"/>
      <c r="D269" s="73"/>
      <c r="E269" s="73"/>
      <c r="G269"/>
      <c r="H269"/>
      <c r="I269"/>
      <c r="J269"/>
      <c r="K269"/>
      <c r="L269"/>
      <c r="M269"/>
      <c r="N269"/>
      <c r="O269"/>
      <c r="P269"/>
      <c r="Q269"/>
    </row>
    <row r="270" spans="1:17" ht="12.75">
      <c r="A270" s="136" t="s">
        <v>396</v>
      </c>
      <c r="B270" s="73"/>
      <c r="C270" s="73"/>
      <c r="D270" s="73"/>
      <c r="E270" s="73"/>
      <c r="G270"/>
      <c r="H270"/>
      <c r="I270"/>
      <c r="J270"/>
      <c r="K270"/>
      <c r="L270"/>
      <c r="M270"/>
      <c r="N270"/>
      <c r="O270"/>
      <c r="P270"/>
      <c r="Q270"/>
    </row>
    <row r="271" spans="1:17" ht="18.75" customHeight="1" thickBot="1">
      <c r="A271" s="137" t="s">
        <v>397</v>
      </c>
      <c r="B271" s="73"/>
      <c r="C271" s="73"/>
      <c r="D271" s="73"/>
      <c r="E271" s="73"/>
      <c r="G271"/>
      <c r="H271"/>
      <c r="I271"/>
      <c r="J271"/>
      <c r="K271"/>
      <c r="L271"/>
      <c r="M271"/>
      <c r="N271"/>
      <c r="O271"/>
      <c r="P271"/>
      <c r="Q271"/>
    </row>
    <row r="272" spans="1:23" ht="27.75" customHeight="1">
      <c r="A272"/>
      <c r="B272"/>
      <c r="C272"/>
      <c r="D272"/>
      <c r="E272" s="73"/>
      <c r="J272"/>
      <c r="K272"/>
      <c r="L272"/>
      <c r="M272"/>
      <c r="N272"/>
      <c r="O272" s="210" t="s">
        <v>388</v>
      </c>
      <c r="P272" s="211" t="s">
        <v>398</v>
      </c>
      <c r="Q272" s="211" t="s">
        <v>389</v>
      </c>
      <c r="R272" s="211" t="s">
        <v>390</v>
      </c>
      <c r="S272" s="211" t="s">
        <v>391</v>
      </c>
      <c r="T272" s="211" t="s">
        <v>392</v>
      </c>
      <c r="U272" s="211" t="s">
        <v>399</v>
      </c>
      <c r="V272" s="211" t="s">
        <v>394</v>
      </c>
      <c r="W272" s="212" t="s">
        <v>400</v>
      </c>
    </row>
    <row r="273" spans="1:23" ht="86.25" customHeight="1">
      <c r="A273"/>
      <c r="B273"/>
      <c r="C273"/>
      <c r="D273"/>
      <c r="E273" s="73"/>
      <c r="J273"/>
      <c r="K273"/>
      <c r="L273"/>
      <c r="M273"/>
      <c r="N273"/>
      <c r="O273" s="213" t="s">
        <v>401</v>
      </c>
      <c r="P273" s="214" t="s">
        <v>402</v>
      </c>
      <c r="Q273" s="214" t="s">
        <v>28</v>
      </c>
      <c r="R273" s="214" t="s">
        <v>403</v>
      </c>
      <c r="S273" s="214">
        <v>287</v>
      </c>
      <c r="T273" s="214">
        <v>287</v>
      </c>
      <c r="U273" s="215" t="s">
        <v>28</v>
      </c>
      <c r="V273" s="216">
        <v>0.05</v>
      </c>
      <c r="W273" s="252">
        <v>0.001</v>
      </c>
    </row>
    <row r="274" spans="1:23" ht="73.5" customHeight="1">
      <c r="A274"/>
      <c r="B274"/>
      <c r="C274"/>
      <c r="D274"/>
      <c r="E274" s="73"/>
      <c r="J274"/>
      <c r="K274"/>
      <c r="L274"/>
      <c r="M274"/>
      <c r="N274"/>
      <c r="O274" s="213" t="s">
        <v>404</v>
      </c>
      <c r="P274" s="214" t="s">
        <v>402</v>
      </c>
      <c r="Q274" s="214" t="s">
        <v>28</v>
      </c>
      <c r="R274" s="214" t="s">
        <v>403</v>
      </c>
      <c r="S274" s="214">
        <v>418</v>
      </c>
      <c r="T274" s="214">
        <v>418</v>
      </c>
      <c r="U274" s="215" t="s">
        <v>28</v>
      </c>
      <c r="V274" s="216">
        <v>0.05</v>
      </c>
      <c r="W274" s="252">
        <v>0.002</v>
      </c>
    </row>
    <row r="275" spans="1:23" ht="40.5" customHeight="1">
      <c r="A275" s="217"/>
      <c r="B275"/>
      <c r="C275"/>
      <c r="D275"/>
      <c r="E275" s="73"/>
      <c r="J275"/>
      <c r="K275"/>
      <c r="L275"/>
      <c r="M275"/>
      <c r="N275"/>
      <c r="O275" s="218" t="s">
        <v>405</v>
      </c>
      <c r="P275" s="219" t="s">
        <v>406</v>
      </c>
      <c r="Q275" s="219" t="s">
        <v>28</v>
      </c>
      <c r="R275" s="219" t="s">
        <v>407</v>
      </c>
      <c r="S275" s="219">
        <v>13600</v>
      </c>
      <c r="T275" s="219">
        <v>13506</v>
      </c>
      <c r="U275" s="220" t="s">
        <v>28</v>
      </c>
      <c r="V275" s="221">
        <v>0.1935</v>
      </c>
      <c r="W275" s="250">
        <v>0.046</v>
      </c>
    </row>
    <row r="276" spans="1:23" ht="51" customHeight="1">
      <c r="A276"/>
      <c r="B276"/>
      <c r="C276"/>
      <c r="D276"/>
      <c r="E276" s="73"/>
      <c r="J276"/>
      <c r="K276"/>
      <c r="L276"/>
      <c r="M276"/>
      <c r="N276"/>
      <c r="O276" s="218" t="s">
        <v>408</v>
      </c>
      <c r="P276" s="219" t="s">
        <v>409</v>
      </c>
      <c r="Q276" s="219" t="s">
        <v>28</v>
      </c>
      <c r="R276" s="219" t="s">
        <v>410</v>
      </c>
      <c r="S276" s="219">
        <v>4500</v>
      </c>
      <c r="T276" s="219">
        <v>4390</v>
      </c>
      <c r="U276" s="220" t="s">
        <v>28</v>
      </c>
      <c r="V276" s="221">
        <v>0.1784</v>
      </c>
      <c r="W276" s="250">
        <v>0.015</v>
      </c>
    </row>
    <row r="277" spans="1:23" ht="13.5" thickBot="1">
      <c r="A277"/>
      <c r="B277"/>
      <c r="C277"/>
      <c r="D277"/>
      <c r="E277" s="73"/>
      <c r="O277" s="222" t="s">
        <v>347</v>
      </c>
      <c r="P277" s="223"/>
      <c r="Q277" s="223"/>
      <c r="R277" s="223"/>
      <c r="S277" s="223">
        <f>SUM(S273:S276)</f>
        <v>18805</v>
      </c>
      <c r="T277" s="223">
        <f>SUM(T273:T276)</f>
        <v>18601</v>
      </c>
      <c r="U277" s="224" t="s">
        <v>28</v>
      </c>
      <c r="V277" s="223"/>
      <c r="W277" s="251">
        <v>0.064</v>
      </c>
    </row>
    <row r="278" spans="1:5" ht="12.75">
      <c r="A278"/>
      <c r="B278"/>
      <c r="C278"/>
      <c r="D278"/>
      <c r="E278" s="73"/>
    </row>
    <row r="279" spans="1:5" ht="12.75">
      <c r="A279"/>
      <c r="B279"/>
      <c r="C279"/>
      <c r="D279"/>
      <c r="E279" s="73"/>
    </row>
    <row r="280" spans="1:5" ht="12.75">
      <c r="A280"/>
      <c r="B280"/>
      <c r="C280"/>
      <c r="D280"/>
      <c r="E280" s="73"/>
    </row>
    <row r="281" spans="1:5" ht="12.75">
      <c r="A281"/>
      <c r="B281"/>
      <c r="C281"/>
      <c r="D281"/>
      <c r="E281" s="73"/>
    </row>
    <row r="282" spans="1:7" ht="15" thickBot="1">
      <c r="A282" s="190" t="s">
        <v>411</v>
      </c>
      <c r="B282" s="225"/>
      <c r="C282"/>
      <c r="D282"/>
      <c r="E282" s="226"/>
      <c r="F282" s="209"/>
      <c r="G282" s="209"/>
    </row>
    <row r="283" spans="1:8" ht="12.75">
      <c r="A283" s="227" t="s">
        <v>412</v>
      </c>
      <c r="B283" s="228"/>
      <c r="C283" s="229"/>
      <c r="D283" s="230" t="s">
        <v>28</v>
      </c>
      <c r="E283" s="231"/>
      <c r="F283" s="209"/>
      <c r="G283" s="232"/>
      <c r="H283" s="209"/>
    </row>
    <row r="284" spans="1:8" ht="12.75">
      <c r="A284" s="233" t="s">
        <v>413</v>
      </c>
      <c r="B284" s="234"/>
      <c r="C284" s="235"/>
      <c r="D284" s="236" t="s">
        <v>28</v>
      </c>
      <c r="E284" s="237"/>
      <c r="F284" s="209"/>
      <c r="G284" s="232"/>
      <c r="H284" s="209"/>
    </row>
    <row r="285" spans="1:8" ht="13.5" thickBot="1">
      <c r="A285" s="238" t="s">
        <v>414</v>
      </c>
      <c r="B285" s="239"/>
      <c r="C285" s="240"/>
      <c r="D285" s="241" t="s">
        <v>28</v>
      </c>
      <c r="E285" s="242"/>
      <c r="F285" s="209"/>
      <c r="G285" s="232"/>
      <c r="H285" s="209"/>
    </row>
    <row r="286" spans="1:8" ht="12.75">
      <c r="A286"/>
      <c r="B286"/>
      <c r="C286"/>
      <c r="D286"/>
      <c r="E286" s="73"/>
      <c r="F286" s="209"/>
      <c r="G286" s="209"/>
      <c r="H286" s="209"/>
    </row>
    <row r="287" spans="1:7" ht="12.75">
      <c r="A287"/>
      <c r="B287"/>
      <c r="C287"/>
      <c r="D287"/>
      <c r="E287" s="73"/>
      <c r="G287" s="209"/>
    </row>
    <row r="288" spans="1:5" ht="12.75">
      <c r="A288"/>
      <c r="B288"/>
      <c r="C288"/>
      <c r="D288"/>
      <c r="E288" s="73"/>
    </row>
    <row r="289" spans="1:5" ht="12.75">
      <c r="A289"/>
      <c r="B289"/>
      <c r="C289"/>
      <c r="D289"/>
      <c r="E289" s="73"/>
    </row>
    <row r="290" spans="1:5" ht="12.75">
      <c r="A290"/>
      <c r="B290"/>
      <c r="C290"/>
      <c r="D290"/>
      <c r="E290" s="73"/>
    </row>
    <row r="291" spans="1:29" ht="12.75">
      <c r="A291"/>
      <c r="B291"/>
      <c r="C291"/>
      <c r="D291"/>
      <c r="E291" s="73"/>
      <c r="X291"/>
      <c r="Y291"/>
      <c r="Z291"/>
      <c r="AA291"/>
      <c r="AB291"/>
      <c r="AC291"/>
    </row>
    <row r="292" spans="1:5" ht="12.75">
      <c r="A292" s="72"/>
      <c r="B292" s="73"/>
      <c r="C292" s="73"/>
      <c r="D292" s="73"/>
      <c r="E292" s="73"/>
    </row>
    <row r="293" spans="1:5" ht="12.75">
      <c r="A293" s="72"/>
      <c r="B293" s="73"/>
      <c r="C293" s="73"/>
      <c r="D293" s="73"/>
      <c r="E293" s="73"/>
    </row>
    <row r="294" spans="1:5" ht="12.75">
      <c r="A294" s="72"/>
      <c r="B294" s="73"/>
      <c r="C294" s="73"/>
      <c r="D294" s="73"/>
      <c r="E294" s="73"/>
    </row>
    <row r="295" spans="1:5" ht="12.75">
      <c r="A295" s="243" t="s">
        <v>415</v>
      </c>
      <c r="B295"/>
      <c r="C295" s="244" t="s">
        <v>416</v>
      </c>
      <c r="D295" s="17"/>
      <c r="E295" s="17"/>
    </row>
    <row r="296" spans="1:5" ht="12.75">
      <c r="A296" s="243" t="s">
        <v>417</v>
      </c>
      <c r="B296"/>
      <c r="C296" s="245" t="s">
        <v>418</v>
      </c>
      <c r="D296" s="3"/>
      <c r="E296" s="3"/>
    </row>
    <row r="297" spans="1:5" ht="12.75">
      <c r="A297" s="246"/>
      <c r="B297"/>
      <c r="C297" s="247"/>
      <c r="D297" s="3"/>
      <c r="E297" s="3"/>
    </row>
    <row r="298" spans="1:5" ht="12.75">
      <c r="A298" s="246"/>
      <c r="B298"/>
      <c r="C298" s="247"/>
      <c r="D298" s="3"/>
      <c r="E298" s="3"/>
    </row>
    <row r="299" spans="1:5" ht="12.75">
      <c r="A299" s="246"/>
      <c r="B299"/>
      <c r="C299" s="247"/>
      <c r="D299" s="3"/>
      <c r="E299" s="3"/>
    </row>
    <row r="300" spans="1:5" ht="12.75">
      <c r="A300" s="246"/>
      <c r="B300"/>
      <c r="C300" s="247"/>
      <c r="D300" s="3"/>
      <c r="E300" s="3"/>
    </row>
    <row r="301" spans="1:5" ht="12.75">
      <c r="A301" s="248" t="s">
        <v>419</v>
      </c>
      <c r="B301"/>
      <c r="C301" s="248" t="s">
        <v>419</v>
      </c>
      <c r="D301" s="3"/>
      <c r="E301" s="3"/>
    </row>
    <row r="302" spans="1:5" ht="12.75">
      <c r="A302" s="248"/>
      <c r="B302"/>
      <c r="C302" s="248"/>
      <c r="D302" s="3"/>
      <c r="E302" s="3"/>
    </row>
  </sheetData>
  <sheetProtection password="C7E4"/>
  <printOptions horizontalCentered="1"/>
  <pageMargins left="0" right="0" top="0.7086614173228347" bottom="0.7086614173228347" header="0.35433070866141736" footer="0.3937007874015748"/>
  <pageSetup firstPageNumber="1" useFirstPageNumber="1" fitToHeight="4" fitToWidth="4" horizontalDpi="300" verticalDpi="300" orientation="portrait" paperSize="9" scale="84" r:id="rId3"/>
  <headerFooter alignWithMargins="0">
    <oddHeader>&amp;L           XI NFI S.A.
          &amp;CSAF-Q IV/ 1999&amp;R&amp;"Times New Roman CE,Normalny"w tys. zł.</oddHeader>
    <oddFooter>&amp;CKomisja Papierów Wartościowych i Giełd&amp;R&amp;P</oddFooter>
  </headerFooter>
  <rowBreaks count="9" manualBreakCount="9">
    <brk id="43" max="65535" man="1"/>
    <brk id="92" max="65535" man="1"/>
    <brk id="144" max="65535" man="1"/>
    <brk id="196" max="50" man="1"/>
    <brk id="216" max="255" man="1"/>
    <brk id="248" max="255" man="1"/>
    <brk id="250" max="255" man="1"/>
    <brk id="253" max="65535" man="1"/>
    <brk id="286" max="255" man="1"/>
  </rowBreaks>
  <colBreaks count="1" manualBreakCount="1">
    <brk id="12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9"/>
  <sheetViews>
    <sheetView workbookViewId="0" topLeftCell="A20">
      <selection activeCell="A29" sqref="A29:P51"/>
    </sheetView>
  </sheetViews>
  <sheetFormatPr defaultColWidth="9.140625" defaultRowHeight="12.75"/>
  <cols>
    <col min="1" max="1" width="30.28125" style="0" customWidth="1"/>
    <col min="2" max="2" width="10.8515625" style="0" customWidth="1"/>
    <col min="3" max="3" width="24.8515625" style="0" customWidth="1"/>
    <col min="4" max="4" width="12.7109375" style="0" customWidth="1"/>
    <col min="5" max="5" width="9.7109375" style="0" customWidth="1"/>
    <col min="6" max="6" width="10.00390625" style="0" customWidth="1"/>
    <col min="7" max="7" width="11.7109375" style="0" customWidth="1"/>
    <col min="8" max="8" width="11.57421875" style="0" customWidth="1"/>
    <col min="9" max="9" width="10.421875" style="0" customWidth="1"/>
    <col min="10" max="10" width="11.57421875" style="0" customWidth="1"/>
    <col min="11" max="11" width="10.57421875" style="0" customWidth="1"/>
    <col min="12" max="12" width="14.140625" style="0" customWidth="1"/>
    <col min="13" max="14" width="8.7109375" style="0" customWidth="1"/>
    <col min="15" max="15" width="7.57421875" style="0" customWidth="1"/>
    <col min="16" max="16" width="8.8515625" style="0" customWidth="1"/>
    <col min="17" max="17" width="7.421875" style="0" customWidth="1"/>
    <col min="18" max="18" width="7.28125" style="0" customWidth="1"/>
    <col min="19" max="19" width="7.140625" style="0" customWidth="1"/>
    <col min="20" max="20" width="7.7109375" style="0" customWidth="1"/>
    <col min="21" max="22" width="7.8515625" style="0" customWidth="1"/>
    <col min="23" max="23" width="8.00390625" style="0" customWidth="1"/>
    <col min="24" max="24" width="7.421875" style="0" customWidth="1"/>
    <col min="25" max="25" width="9.00390625" style="0" customWidth="1"/>
    <col min="26" max="26" width="7.421875" style="0" customWidth="1"/>
    <col min="27" max="27" width="7.28125" style="0" customWidth="1"/>
    <col min="28" max="28" width="7.140625" style="0" customWidth="1"/>
    <col min="29" max="29" width="15.421875" style="0" customWidth="1"/>
    <col min="30" max="35" width="15.7109375" style="0" customWidth="1"/>
    <col min="36" max="36" width="20.7109375" style="0" customWidth="1"/>
    <col min="37" max="46" width="11.7109375" style="0" customWidth="1"/>
    <col min="51" max="51" width="20.421875" style="0" customWidth="1"/>
    <col min="52" max="52" width="11.140625" style="0" customWidth="1"/>
    <col min="53" max="54" width="13.28125" style="0" customWidth="1"/>
    <col min="55" max="55" width="12.00390625" style="0" customWidth="1"/>
    <col min="56" max="57" width="12.57421875" style="0" customWidth="1"/>
    <col min="58" max="58" width="13.7109375" style="0" customWidth="1"/>
    <col min="59" max="59" width="12.8515625" style="0" customWidth="1"/>
    <col min="60" max="60" width="12.140625" style="0" customWidth="1"/>
    <col min="61" max="61" width="13.140625" style="0" customWidth="1"/>
    <col min="63" max="63" width="16.00390625" style="0" customWidth="1"/>
    <col min="64" max="70" width="13.7109375" style="0" customWidth="1"/>
  </cols>
  <sheetData>
    <row r="1" ht="12.75">
      <c r="A1" s="253" t="s">
        <v>448</v>
      </c>
    </row>
    <row r="2" spans="1:2" ht="13.5" thickBot="1">
      <c r="A2" s="3" t="s">
        <v>449</v>
      </c>
      <c r="B2" s="254"/>
    </row>
    <row r="3" spans="1:62" ht="81.75" customHeight="1">
      <c r="A3" s="255" t="s">
        <v>450</v>
      </c>
      <c r="B3" s="256" t="s">
        <v>451</v>
      </c>
      <c r="C3" s="256" t="s">
        <v>452</v>
      </c>
      <c r="D3" s="256" t="s">
        <v>453</v>
      </c>
      <c r="E3" s="256" t="s">
        <v>454</v>
      </c>
      <c r="F3" s="256" t="s">
        <v>455</v>
      </c>
      <c r="G3" s="256" t="s">
        <v>456</v>
      </c>
      <c r="H3" s="256" t="s">
        <v>457</v>
      </c>
      <c r="I3" s="256" t="s">
        <v>458</v>
      </c>
      <c r="J3" s="256" t="s">
        <v>459</v>
      </c>
      <c r="K3" s="256" t="s">
        <v>460</v>
      </c>
      <c r="L3" s="257" t="s">
        <v>461</v>
      </c>
      <c r="AY3" s="258" t="s">
        <v>450</v>
      </c>
      <c r="AZ3" s="259" t="s">
        <v>451</v>
      </c>
      <c r="BA3" s="259" t="s">
        <v>452</v>
      </c>
      <c r="BB3" s="259" t="s">
        <v>453</v>
      </c>
      <c r="BC3" s="259" t="s">
        <v>454</v>
      </c>
      <c r="BD3" s="259" t="s">
        <v>455</v>
      </c>
      <c r="BE3" s="259" t="s">
        <v>456</v>
      </c>
      <c r="BF3" s="259" t="s">
        <v>457</v>
      </c>
      <c r="BG3" s="259" t="s">
        <v>458</v>
      </c>
      <c r="BH3" s="259" t="s">
        <v>459</v>
      </c>
      <c r="BI3" s="259" t="s">
        <v>460</v>
      </c>
      <c r="BJ3" s="260" t="s">
        <v>461</v>
      </c>
    </row>
    <row r="4" spans="1:62" ht="24.75" customHeight="1">
      <c r="A4" s="261" t="s">
        <v>462</v>
      </c>
      <c r="B4" s="262" t="s">
        <v>463</v>
      </c>
      <c r="C4" s="262" t="s">
        <v>464</v>
      </c>
      <c r="D4" s="262" t="s">
        <v>465</v>
      </c>
      <c r="E4" s="263">
        <v>597663</v>
      </c>
      <c r="F4" s="263">
        <v>11934</v>
      </c>
      <c r="G4" s="264" t="s">
        <v>466</v>
      </c>
      <c r="H4" s="263">
        <f aca="true" t="shared" si="0" ref="H4:H12">F4+G4</f>
        <v>3428</v>
      </c>
      <c r="I4" s="263" t="s">
        <v>28</v>
      </c>
      <c r="J4" s="265">
        <v>0.33</v>
      </c>
      <c r="K4" s="265">
        <v>0.33</v>
      </c>
      <c r="L4" s="266" t="s">
        <v>28</v>
      </c>
      <c r="AY4" s="267" t="s">
        <v>467</v>
      </c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9"/>
    </row>
    <row r="5" spans="1:62" ht="36">
      <c r="A5" s="261" t="s">
        <v>468</v>
      </c>
      <c r="B5" s="262" t="s">
        <v>469</v>
      </c>
      <c r="C5" s="262" t="s">
        <v>470</v>
      </c>
      <c r="D5" s="262" t="s">
        <v>465</v>
      </c>
      <c r="E5" s="263">
        <v>426789</v>
      </c>
      <c r="F5" s="263">
        <v>9067</v>
      </c>
      <c r="G5" s="264" t="s">
        <v>471</v>
      </c>
      <c r="H5" s="263">
        <f t="shared" si="0"/>
        <v>0</v>
      </c>
      <c r="I5" s="263" t="s">
        <v>28</v>
      </c>
      <c r="J5" s="265">
        <v>0.33</v>
      </c>
      <c r="K5" s="265">
        <v>0.33</v>
      </c>
      <c r="L5" s="266" t="s">
        <v>28</v>
      </c>
      <c r="AY5" s="267" t="s">
        <v>472</v>
      </c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9"/>
    </row>
    <row r="6" spans="1:62" ht="36">
      <c r="A6" s="261" t="s">
        <v>473</v>
      </c>
      <c r="B6" s="262" t="s">
        <v>469</v>
      </c>
      <c r="C6" s="262" t="s">
        <v>470</v>
      </c>
      <c r="D6" s="262" t="s">
        <v>465</v>
      </c>
      <c r="E6" s="263">
        <v>330115</v>
      </c>
      <c r="F6" s="263">
        <v>16550</v>
      </c>
      <c r="G6" s="264" t="s">
        <v>474</v>
      </c>
      <c r="H6" s="263">
        <f t="shared" si="0"/>
        <v>6542</v>
      </c>
      <c r="I6" s="263">
        <v>3532</v>
      </c>
      <c r="J6" s="265">
        <v>0.228</v>
      </c>
      <c r="K6" s="265">
        <v>0.228</v>
      </c>
      <c r="L6" s="266" t="s">
        <v>28</v>
      </c>
      <c r="AY6" s="267" t="s">
        <v>475</v>
      </c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9"/>
    </row>
    <row r="7" spans="1:62" ht="24">
      <c r="A7" s="261" t="s">
        <v>476</v>
      </c>
      <c r="B7" s="262" t="s">
        <v>477</v>
      </c>
      <c r="C7" s="262" t="s">
        <v>478</v>
      </c>
      <c r="D7" s="262" t="s">
        <v>465</v>
      </c>
      <c r="E7" s="263">
        <v>397336</v>
      </c>
      <c r="F7" s="263">
        <v>7129</v>
      </c>
      <c r="G7" s="264" t="s">
        <v>479</v>
      </c>
      <c r="H7" s="263">
        <f t="shared" si="0"/>
        <v>5878</v>
      </c>
      <c r="I7" s="263">
        <v>4768</v>
      </c>
      <c r="J7" s="265">
        <v>0.33</v>
      </c>
      <c r="K7" s="265">
        <v>0.33</v>
      </c>
      <c r="L7" s="266" t="s">
        <v>28</v>
      </c>
      <c r="AY7" s="267" t="s">
        <v>480</v>
      </c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9"/>
    </row>
    <row r="8" spans="1:62" ht="24">
      <c r="A8" s="261" t="s">
        <v>481</v>
      </c>
      <c r="B8" s="262" t="s">
        <v>482</v>
      </c>
      <c r="C8" s="262" t="s">
        <v>483</v>
      </c>
      <c r="D8" s="262" t="s">
        <v>465</v>
      </c>
      <c r="E8" s="263">
        <v>1366338</v>
      </c>
      <c r="F8" s="263">
        <v>16158</v>
      </c>
      <c r="G8" s="264" t="s">
        <v>484</v>
      </c>
      <c r="H8" s="263">
        <f t="shared" si="0"/>
        <v>2201</v>
      </c>
      <c r="I8" s="263">
        <v>2951</v>
      </c>
      <c r="J8" s="265">
        <v>0.44</v>
      </c>
      <c r="K8" s="265">
        <v>0.44</v>
      </c>
      <c r="L8" s="266" t="s">
        <v>28</v>
      </c>
      <c r="AY8" s="267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9"/>
    </row>
    <row r="9" spans="1:62" ht="26.25" customHeight="1">
      <c r="A9" s="261" t="s">
        <v>485</v>
      </c>
      <c r="B9" s="262" t="s">
        <v>486</v>
      </c>
      <c r="C9" s="262" t="s">
        <v>487</v>
      </c>
      <c r="D9" s="262" t="s">
        <v>465</v>
      </c>
      <c r="E9" s="263">
        <v>160848</v>
      </c>
      <c r="F9" s="263">
        <v>2826</v>
      </c>
      <c r="G9" s="264" t="s">
        <v>488</v>
      </c>
      <c r="H9" s="263">
        <f t="shared" si="0"/>
        <v>0</v>
      </c>
      <c r="I9" s="263">
        <v>732</v>
      </c>
      <c r="J9" s="265">
        <v>0.329</v>
      </c>
      <c r="K9" s="265">
        <v>0.329</v>
      </c>
      <c r="L9" s="266" t="s">
        <v>28</v>
      </c>
      <c r="M9" s="113"/>
      <c r="AY9" s="267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9"/>
    </row>
    <row r="10" spans="1:62" ht="36">
      <c r="A10" s="261" t="s">
        <v>489</v>
      </c>
      <c r="B10" s="262" t="s">
        <v>490</v>
      </c>
      <c r="C10" s="262" t="s">
        <v>491</v>
      </c>
      <c r="D10" s="262" t="s">
        <v>465</v>
      </c>
      <c r="E10" s="263">
        <v>853120</v>
      </c>
      <c r="F10" s="263">
        <v>11203</v>
      </c>
      <c r="G10" s="264" t="s">
        <v>492</v>
      </c>
      <c r="H10" s="263">
        <f t="shared" si="0"/>
        <v>4296</v>
      </c>
      <c r="I10" s="263" t="s">
        <v>28</v>
      </c>
      <c r="J10" s="265">
        <v>0.375</v>
      </c>
      <c r="K10" s="265">
        <v>0.375</v>
      </c>
      <c r="L10" s="266" t="s">
        <v>28</v>
      </c>
      <c r="AY10" s="267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9"/>
    </row>
    <row r="11" spans="1:62" ht="24">
      <c r="A11" s="261" t="s">
        <v>493</v>
      </c>
      <c r="B11" s="262" t="s">
        <v>494</v>
      </c>
      <c r="C11" s="262" t="s">
        <v>495</v>
      </c>
      <c r="D11" s="262" t="s">
        <v>465</v>
      </c>
      <c r="E11" s="263">
        <v>1035114</v>
      </c>
      <c r="F11" s="263">
        <v>20027</v>
      </c>
      <c r="G11" s="264" t="s">
        <v>496</v>
      </c>
      <c r="H11" s="263">
        <f t="shared" si="0"/>
        <v>12057</v>
      </c>
      <c r="I11" s="263">
        <v>8643</v>
      </c>
      <c r="J11" s="265">
        <v>0.4859</v>
      </c>
      <c r="K11" s="265">
        <v>0.4859</v>
      </c>
      <c r="L11" s="266" t="s">
        <v>28</v>
      </c>
      <c r="AY11" s="267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9"/>
    </row>
    <row r="12" spans="1:62" ht="24">
      <c r="A12" s="261" t="s">
        <v>497</v>
      </c>
      <c r="B12" s="262" t="s">
        <v>498</v>
      </c>
      <c r="C12" s="262" t="s">
        <v>499</v>
      </c>
      <c r="D12" s="262" t="s">
        <v>465</v>
      </c>
      <c r="E12" s="263">
        <v>893920</v>
      </c>
      <c r="F12" s="263">
        <v>16587</v>
      </c>
      <c r="G12" s="264" t="s">
        <v>500</v>
      </c>
      <c r="H12" s="263">
        <f t="shared" si="0"/>
        <v>8022</v>
      </c>
      <c r="I12" s="263" t="s">
        <v>28</v>
      </c>
      <c r="J12" s="265">
        <v>0.369</v>
      </c>
      <c r="K12" s="265">
        <v>0.369</v>
      </c>
      <c r="L12" s="266" t="s">
        <v>28</v>
      </c>
      <c r="N12" s="113"/>
      <c r="O12" s="113"/>
      <c r="AY12" s="267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9"/>
    </row>
    <row r="13" spans="1:62" ht="24">
      <c r="A13" s="261" t="s">
        <v>501</v>
      </c>
      <c r="B13" s="262" t="s">
        <v>502</v>
      </c>
      <c r="C13" s="262" t="s">
        <v>503</v>
      </c>
      <c r="D13" s="262" t="s">
        <v>465</v>
      </c>
      <c r="E13" s="263">
        <v>643645</v>
      </c>
      <c r="F13" s="263">
        <v>15050</v>
      </c>
      <c r="G13" s="263" t="s">
        <v>28</v>
      </c>
      <c r="H13" s="263">
        <f>F13</f>
        <v>15050</v>
      </c>
      <c r="I13" s="263">
        <v>11907</v>
      </c>
      <c r="J13" s="265">
        <v>0.329</v>
      </c>
      <c r="K13" s="265">
        <v>0.329</v>
      </c>
      <c r="L13" s="266">
        <v>386</v>
      </c>
      <c r="AY13" s="267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9"/>
    </row>
    <row r="14" spans="1:62" ht="24">
      <c r="A14" s="261" t="s">
        <v>504</v>
      </c>
      <c r="B14" s="262" t="s">
        <v>505</v>
      </c>
      <c r="C14" s="262" t="s">
        <v>506</v>
      </c>
      <c r="D14" s="262" t="s">
        <v>465</v>
      </c>
      <c r="E14" s="263">
        <v>132000</v>
      </c>
      <c r="F14" s="263" t="s">
        <v>28</v>
      </c>
      <c r="G14" s="263" t="s">
        <v>28</v>
      </c>
      <c r="H14" s="263" t="s">
        <v>28</v>
      </c>
      <c r="I14" s="263" t="s">
        <v>28</v>
      </c>
      <c r="J14" s="265">
        <v>0.33</v>
      </c>
      <c r="K14" s="265">
        <v>0.33</v>
      </c>
      <c r="L14" s="266" t="s">
        <v>28</v>
      </c>
      <c r="AY14" s="267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9"/>
    </row>
    <row r="15" spans="1:62" ht="25.5" customHeight="1">
      <c r="A15" s="261" t="s">
        <v>507</v>
      </c>
      <c r="B15" s="262" t="s">
        <v>508</v>
      </c>
      <c r="C15" s="262" t="s">
        <v>509</v>
      </c>
      <c r="D15" s="262" t="s">
        <v>465</v>
      </c>
      <c r="E15" s="263">
        <v>641190</v>
      </c>
      <c r="F15" s="263">
        <v>5290</v>
      </c>
      <c r="G15" s="264" t="s">
        <v>510</v>
      </c>
      <c r="H15" s="263">
        <f>F15+G15</f>
        <v>0</v>
      </c>
      <c r="I15" s="263" t="s">
        <v>28</v>
      </c>
      <c r="J15" s="265">
        <v>0.33</v>
      </c>
      <c r="K15" s="265">
        <v>0.33</v>
      </c>
      <c r="L15" s="266" t="s">
        <v>28</v>
      </c>
      <c r="AY15" s="267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9"/>
    </row>
    <row r="16" spans="1:62" ht="17.25" customHeight="1">
      <c r="A16" s="261" t="s">
        <v>511</v>
      </c>
      <c r="B16" s="262" t="s">
        <v>512</v>
      </c>
      <c r="C16" s="262" t="s">
        <v>513</v>
      </c>
      <c r="D16" s="262" t="s">
        <v>465</v>
      </c>
      <c r="E16" s="263">
        <v>290281</v>
      </c>
      <c r="F16" s="263">
        <v>9696</v>
      </c>
      <c r="G16" s="263" t="s">
        <v>28</v>
      </c>
      <c r="H16" s="263">
        <f>F16</f>
        <v>9696</v>
      </c>
      <c r="I16" s="263">
        <v>8012</v>
      </c>
      <c r="J16" s="265">
        <v>0.403</v>
      </c>
      <c r="K16" s="265">
        <v>0.403</v>
      </c>
      <c r="L16" s="266">
        <v>363</v>
      </c>
      <c r="N16" s="113"/>
      <c r="AY16" s="267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9"/>
    </row>
    <row r="17" spans="1:62" ht="24">
      <c r="A17" s="261" t="s">
        <v>514</v>
      </c>
      <c r="B17" s="262" t="s">
        <v>515</v>
      </c>
      <c r="C17" s="262" t="s">
        <v>478</v>
      </c>
      <c r="D17" s="262" t="s">
        <v>465</v>
      </c>
      <c r="E17" s="263">
        <v>75900</v>
      </c>
      <c r="F17" s="263" t="s">
        <v>28</v>
      </c>
      <c r="G17" s="263" t="s">
        <v>28</v>
      </c>
      <c r="H17" s="263" t="s">
        <v>28</v>
      </c>
      <c r="I17" s="263" t="s">
        <v>28</v>
      </c>
      <c r="J17" s="265">
        <v>0.33</v>
      </c>
      <c r="K17" s="265">
        <v>0.33</v>
      </c>
      <c r="L17" s="266" t="s">
        <v>28</v>
      </c>
      <c r="AY17" s="267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9"/>
    </row>
    <row r="18" spans="1:62" ht="24">
      <c r="A18" s="261" t="s">
        <v>516</v>
      </c>
      <c r="B18" s="262" t="s">
        <v>517</v>
      </c>
      <c r="C18" s="262" t="s">
        <v>478</v>
      </c>
      <c r="D18" s="262" t="s">
        <v>465</v>
      </c>
      <c r="E18" s="263">
        <v>79200</v>
      </c>
      <c r="F18" s="263">
        <v>855</v>
      </c>
      <c r="G18" s="264" t="s">
        <v>518</v>
      </c>
      <c r="H18" s="263">
        <f>F18+G18</f>
        <v>0</v>
      </c>
      <c r="I18" s="263" t="s">
        <v>28</v>
      </c>
      <c r="J18" s="265">
        <v>0.33</v>
      </c>
      <c r="K18" s="265">
        <v>0.33</v>
      </c>
      <c r="L18" s="266" t="s">
        <v>28</v>
      </c>
      <c r="AY18" s="267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9"/>
    </row>
    <row r="19" spans="1:62" ht="24">
      <c r="A19" s="261" t="s">
        <v>519</v>
      </c>
      <c r="B19" s="262" t="s">
        <v>520</v>
      </c>
      <c r="C19" s="262" t="s">
        <v>478</v>
      </c>
      <c r="D19" s="262" t="s">
        <v>465</v>
      </c>
      <c r="E19" s="263">
        <v>115500</v>
      </c>
      <c r="F19" s="263" t="s">
        <v>28</v>
      </c>
      <c r="G19" s="263" t="s">
        <v>28</v>
      </c>
      <c r="H19" s="263" t="s">
        <v>28</v>
      </c>
      <c r="I19" s="263" t="s">
        <v>28</v>
      </c>
      <c r="J19" s="265">
        <v>0.33</v>
      </c>
      <c r="K19" s="265">
        <v>0.33</v>
      </c>
      <c r="L19" s="266" t="s">
        <v>28</v>
      </c>
      <c r="AY19" s="267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9"/>
    </row>
    <row r="20" spans="1:62" ht="16.5" customHeight="1">
      <c r="A20" s="261" t="s">
        <v>521</v>
      </c>
      <c r="B20" s="262" t="s">
        <v>482</v>
      </c>
      <c r="C20" s="262" t="s">
        <v>522</v>
      </c>
      <c r="D20" s="262" t="s">
        <v>523</v>
      </c>
      <c r="E20" s="263">
        <v>536300</v>
      </c>
      <c r="F20" s="263">
        <v>11966</v>
      </c>
      <c r="G20" s="263" t="s">
        <v>28</v>
      </c>
      <c r="H20" s="263">
        <f>F20</f>
        <v>11966</v>
      </c>
      <c r="I20" s="263">
        <v>18181</v>
      </c>
      <c r="J20" s="265">
        <v>0.412</v>
      </c>
      <c r="K20" s="265">
        <v>0.327</v>
      </c>
      <c r="L20" s="266">
        <v>290</v>
      </c>
      <c r="AY20" s="267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9"/>
    </row>
    <row r="21" spans="1:62" ht="21.75" customHeight="1">
      <c r="A21" s="261" t="s">
        <v>524</v>
      </c>
      <c r="B21" s="262" t="s">
        <v>525</v>
      </c>
      <c r="C21" s="262" t="s">
        <v>522</v>
      </c>
      <c r="D21" s="262" t="s">
        <v>523</v>
      </c>
      <c r="E21" s="263">
        <v>1202318</v>
      </c>
      <c r="F21" s="263">
        <v>22473</v>
      </c>
      <c r="G21" s="263" t="s">
        <v>28</v>
      </c>
      <c r="H21" s="263">
        <f>F21</f>
        <v>22473</v>
      </c>
      <c r="I21" s="263">
        <v>23926</v>
      </c>
      <c r="J21" s="265">
        <v>0.4215</v>
      </c>
      <c r="K21" s="265">
        <v>0.2929</v>
      </c>
      <c r="L21" s="266">
        <v>647</v>
      </c>
      <c r="AY21" s="267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9"/>
    </row>
    <row r="22" spans="1:62" ht="26.25" customHeight="1">
      <c r="A22" s="261" t="s">
        <v>526</v>
      </c>
      <c r="B22" s="262" t="s">
        <v>527</v>
      </c>
      <c r="C22" s="262" t="s">
        <v>528</v>
      </c>
      <c r="D22" s="262" t="s">
        <v>523</v>
      </c>
      <c r="E22" s="263">
        <v>940000</v>
      </c>
      <c r="F22" s="263">
        <v>14743</v>
      </c>
      <c r="G22" s="263" t="s">
        <v>28</v>
      </c>
      <c r="H22" s="263">
        <f>F22</f>
        <v>14743</v>
      </c>
      <c r="I22" s="263">
        <v>13630</v>
      </c>
      <c r="J22" s="265">
        <v>0.4234</v>
      </c>
      <c r="K22" s="265">
        <v>0.2222</v>
      </c>
      <c r="L22" s="266">
        <v>564</v>
      </c>
      <c r="N22" s="113"/>
      <c r="AY22" s="267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9"/>
    </row>
    <row r="23" spans="1:62" ht="28.5" customHeight="1">
      <c r="A23" s="261" t="s">
        <v>529</v>
      </c>
      <c r="B23" s="262" t="s">
        <v>530</v>
      </c>
      <c r="C23" s="262" t="s">
        <v>528</v>
      </c>
      <c r="D23" s="262" t="s">
        <v>523</v>
      </c>
      <c r="E23" s="263">
        <v>2697410</v>
      </c>
      <c r="F23" s="263">
        <v>14786</v>
      </c>
      <c r="G23" s="263" t="s">
        <v>28</v>
      </c>
      <c r="H23" s="263">
        <f>F23</f>
        <v>14786</v>
      </c>
      <c r="I23" s="263">
        <v>15915</v>
      </c>
      <c r="J23" s="265">
        <v>0.3693</v>
      </c>
      <c r="K23" s="265">
        <v>0.1595</v>
      </c>
      <c r="L23" s="266">
        <v>212</v>
      </c>
      <c r="N23" s="113"/>
      <c r="AY23" s="267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9"/>
    </row>
    <row r="24" spans="1:62" ht="13.5" thickBot="1">
      <c r="A24" s="270" t="s">
        <v>347</v>
      </c>
      <c r="B24" s="271"/>
      <c r="C24" s="271"/>
      <c r="D24" s="271"/>
      <c r="E24" s="272"/>
      <c r="F24" s="273">
        <f>SUM(F4:F23)</f>
        <v>206340</v>
      </c>
      <c r="G24" s="274" t="s">
        <v>531</v>
      </c>
      <c r="H24" s="273">
        <f>SUM(H4:H23)</f>
        <v>131138</v>
      </c>
      <c r="I24" s="273">
        <f>I23+I22+I21+I20+I16+I13+I11+I9+I8+I7+I6</f>
        <v>112197</v>
      </c>
      <c r="J24" s="271"/>
      <c r="K24" s="271"/>
      <c r="L24" s="275">
        <f>L13+L16+L20+L21+L22+L23</f>
        <v>2462</v>
      </c>
      <c r="AY24" s="276" t="s">
        <v>347</v>
      </c>
      <c r="AZ24" s="277"/>
      <c r="BA24" s="277"/>
      <c r="BB24" s="277"/>
      <c r="BC24" s="277"/>
      <c r="BD24" s="278"/>
      <c r="BE24" s="278"/>
      <c r="BF24" s="278"/>
      <c r="BG24" s="278"/>
      <c r="BH24" s="277"/>
      <c r="BI24" s="277"/>
      <c r="BJ24" s="279"/>
    </row>
    <row r="25" spans="1:12" ht="6.7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6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6.7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9.75" customHeight="1">
      <c r="A28" s="73"/>
      <c r="B28" s="73"/>
      <c r="C28" s="73"/>
      <c r="D28" s="73"/>
      <c r="E28" s="73"/>
      <c r="F28" s="73"/>
      <c r="G28" s="280"/>
      <c r="H28" s="280"/>
      <c r="I28" s="73"/>
      <c r="J28" s="73"/>
      <c r="K28" s="73"/>
      <c r="L28" s="73"/>
    </row>
    <row r="29" spans="1:12" ht="6.7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ht="12.75">
      <c r="A30" s="281" t="s">
        <v>532</v>
      </c>
    </row>
    <row r="31" ht="13.5" thickBot="1">
      <c r="A31" s="3" t="s">
        <v>533</v>
      </c>
    </row>
    <row r="32" spans="1:28" ht="22.5">
      <c r="A32" s="282" t="s">
        <v>534</v>
      </c>
      <c r="B32" s="283" t="s">
        <v>535</v>
      </c>
      <c r="C32" s="283" t="s">
        <v>536</v>
      </c>
      <c r="D32" s="283" t="s">
        <v>537</v>
      </c>
      <c r="E32" s="283" t="s">
        <v>538</v>
      </c>
      <c r="F32" s="283" t="s">
        <v>539</v>
      </c>
      <c r="G32" s="284" t="s">
        <v>540</v>
      </c>
      <c r="H32" s="285"/>
      <c r="I32" s="286"/>
      <c r="J32" s="286"/>
      <c r="K32" s="287" t="s">
        <v>541</v>
      </c>
      <c r="L32" s="288"/>
      <c r="M32" s="288"/>
      <c r="N32" s="289"/>
      <c r="O32" s="290" t="s">
        <v>542</v>
      </c>
      <c r="P32" s="291"/>
      <c r="Q32" s="292"/>
      <c r="R32" s="283"/>
      <c r="S32" s="284"/>
      <c r="T32" s="285"/>
      <c r="U32" s="286"/>
      <c r="V32" s="286"/>
      <c r="W32" s="287"/>
      <c r="X32" s="288"/>
      <c r="Y32" s="288"/>
      <c r="Z32" s="289"/>
      <c r="AA32" s="293"/>
      <c r="AB32" s="294"/>
    </row>
    <row r="33" spans="1:28" ht="12.75">
      <c r="A33" s="295"/>
      <c r="B33" s="296" t="s">
        <v>543</v>
      </c>
      <c r="C33" s="296" t="s">
        <v>544</v>
      </c>
      <c r="D33" s="296"/>
      <c r="E33" s="296"/>
      <c r="F33" s="296"/>
      <c r="G33" s="297" t="s">
        <v>545</v>
      </c>
      <c r="H33" s="298"/>
      <c r="I33" s="299"/>
      <c r="J33" s="299"/>
      <c r="K33" s="300" t="s">
        <v>546</v>
      </c>
      <c r="L33" s="301"/>
      <c r="M33" s="301"/>
      <c r="N33" s="302"/>
      <c r="O33" s="298"/>
      <c r="P33" s="303"/>
      <c r="Q33" s="304"/>
      <c r="R33" s="296"/>
      <c r="S33" s="297"/>
      <c r="T33" s="298"/>
      <c r="U33" s="299"/>
      <c r="V33" s="299"/>
      <c r="W33" s="300"/>
      <c r="X33" s="301"/>
      <c r="Y33" s="301"/>
      <c r="Z33" s="302"/>
      <c r="AA33" s="298"/>
      <c r="AB33" s="303"/>
    </row>
    <row r="34" spans="1:28" ht="54" customHeight="1">
      <c r="A34" s="305"/>
      <c r="B34" s="306" t="s">
        <v>547</v>
      </c>
      <c r="C34" s="307"/>
      <c r="D34" s="307"/>
      <c r="E34" s="307"/>
      <c r="F34" s="307"/>
      <c r="G34" s="308"/>
      <c r="H34" s="309" t="s">
        <v>548</v>
      </c>
      <c r="I34" s="309" t="s">
        <v>549</v>
      </c>
      <c r="J34" s="309" t="s">
        <v>550</v>
      </c>
      <c r="K34" s="309" t="s">
        <v>551</v>
      </c>
      <c r="L34" s="309" t="s">
        <v>552</v>
      </c>
      <c r="M34" s="309" t="s">
        <v>553</v>
      </c>
      <c r="N34" s="309" t="s">
        <v>554</v>
      </c>
      <c r="O34" s="309" t="s">
        <v>548</v>
      </c>
      <c r="P34" s="310" t="s">
        <v>555</v>
      </c>
      <c r="Q34" s="311"/>
      <c r="R34" s="307"/>
      <c r="S34" s="308"/>
      <c r="T34" s="309"/>
      <c r="U34" s="309"/>
      <c r="V34" s="309"/>
      <c r="W34" s="309"/>
      <c r="X34" s="309"/>
      <c r="Y34" s="309"/>
      <c r="Z34" s="309"/>
      <c r="AA34" s="309"/>
      <c r="AB34" s="310"/>
    </row>
    <row r="35" spans="1:28" ht="24">
      <c r="A35" s="312" t="s">
        <v>462</v>
      </c>
      <c r="B35" s="313">
        <v>60419</v>
      </c>
      <c r="C35" s="314" t="s">
        <v>556</v>
      </c>
      <c r="D35" s="313">
        <v>21340</v>
      </c>
      <c r="E35" s="313">
        <v>3839</v>
      </c>
      <c r="F35" s="313">
        <v>17034</v>
      </c>
      <c r="G35" s="313">
        <v>51139</v>
      </c>
      <c r="H35" s="313">
        <f aca="true" t="shared" si="1" ref="H35:H44">I35+K35+L35+N35</f>
        <v>36162</v>
      </c>
      <c r="I35" s="313">
        <v>3441</v>
      </c>
      <c r="J35" s="313" t="s">
        <v>28</v>
      </c>
      <c r="K35" s="313">
        <v>23176</v>
      </c>
      <c r="L35" s="313">
        <v>10637</v>
      </c>
      <c r="M35" s="313" t="s">
        <v>28</v>
      </c>
      <c r="N35" s="315" t="s">
        <v>557</v>
      </c>
      <c r="O35" s="313">
        <v>10703</v>
      </c>
      <c r="P35" s="316">
        <v>604</v>
      </c>
      <c r="Q35" s="317"/>
      <c r="R35" s="318"/>
      <c r="S35" s="318"/>
      <c r="T35" s="319"/>
      <c r="U35" s="319"/>
      <c r="V35" s="319"/>
      <c r="W35" s="319"/>
      <c r="X35" s="319"/>
      <c r="Y35" s="319"/>
      <c r="Z35" s="319"/>
      <c r="AA35" s="319"/>
      <c r="AB35" s="320"/>
    </row>
    <row r="36" spans="1:28" ht="24">
      <c r="A36" s="312" t="s">
        <v>468</v>
      </c>
      <c r="B36" s="313">
        <v>80650</v>
      </c>
      <c r="C36" s="315">
        <v>7818</v>
      </c>
      <c r="D36" s="313">
        <v>20394</v>
      </c>
      <c r="E36" s="313">
        <v>7497</v>
      </c>
      <c r="F36" s="313">
        <v>12359</v>
      </c>
      <c r="G36" s="313">
        <v>60121</v>
      </c>
      <c r="H36" s="313">
        <f t="shared" si="1"/>
        <v>28103</v>
      </c>
      <c r="I36" s="313">
        <v>2561</v>
      </c>
      <c r="J36" s="313" t="s">
        <v>28</v>
      </c>
      <c r="K36" s="313">
        <v>12425</v>
      </c>
      <c r="L36" s="313">
        <v>12921</v>
      </c>
      <c r="M36" s="313" t="s">
        <v>28</v>
      </c>
      <c r="N36" s="315">
        <v>196</v>
      </c>
      <c r="O36" s="313">
        <v>30738</v>
      </c>
      <c r="P36" s="316">
        <v>7557</v>
      </c>
      <c r="Q36" s="317"/>
      <c r="R36" s="318"/>
      <c r="S36" s="318"/>
      <c r="T36" s="319"/>
      <c r="U36" s="319"/>
      <c r="V36" s="319"/>
      <c r="W36" s="319"/>
      <c r="X36" s="319"/>
      <c r="Y36" s="319"/>
      <c r="Z36" s="319"/>
      <c r="AA36" s="319"/>
      <c r="AB36" s="320"/>
    </row>
    <row r="37" spans="1:28" ht="24">
      <c r="A37" s="312" t="s">
        <v>558</v>
      </c>
      <c r="B37" s="313">
        <v>138756</v>
      </c>
      <c r="C37" s="313">
        <v>5556</v>
      </c>
      <c r="D37" s="313">
        <v>54316</v>
      </c>
      <c r="E37" s="313">
        <v>20461</v>
      </c>
      <c r="F37" s="313">
        <v>32084</v>
      </c>
      <c r="G37" s="313">
        <v>114843</v>
      </c>
      <c r="H37" s="313">
        <f t="shared" si="1"/>
        <v>72428</v>
      </c>
      <c r="I37" s="313">
        <v>5207</v>
      </c>
      <c r="J37" s="313" t="s">
        <v>28</v>
      </c>
      <c r="K37" s="313">
        <v>51613</v>
      </c>
      <c r="L37" s="313">
        <v>15225</v>
      </c>
      <c r="M37" s="313" t="s">
        <v>28</v>
      </c>
      <c r="N37" s="313">
        <v>383</v>
      </c>
      <c r="O37" s="313">
        <v>40504</v>
      </c>
      <c r="P37" s="316">
        <v>5300</v>
      </c>
      <c r="Q37" s="317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20"/>
    </row>
    <row r="38" spans="1:28" ht="24">
      <c r="A38" s="312" t="s">
        <v>559</v>
      </c>
      <c r="B38" s="313">
        <v>53706</v>
      </c>
      <c r="C38" s="315" t="s">
        <v>560</v>
      </c>
      <c r="D38" s="313">
        <v>27193</v>
      </c>
      <c r="E38" s="313">
        <v>9061</v>
      </c>
      <c r="F38" s="313">
        <v>16300</v>
      </c>
      <c r="G38" s="313">
        <v>49400</v>
      </c>
      <c r="H38" s="313">
        <f t="shared" si="1"/>
        <v>21565</v>
      </c>
      <c r="I38" s="313">
        <v>2547</v>
      </c>
      <c r="J38" s="313" t="s">
        <v>28</v>
      </c>
      <c r="K38" s="313">
        <v>12421</v>
      </c>
      <c r="L38" s="313">
        <v>10676</v>
      </c>
      <c r="M38" s="313" t="s">
        <v>28</v>
      </c>
      <c r="N38" s="315" t="s">
        <v>561</v>
      </c>
      <c r="O38" s="313">
        <v>27570</v>
      </c>
      <c r="P38" s="316">
        <v>1100</v>
      </c>
      <c r="Q38" s="317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20"/>
    </row>
    <row r="39" spans="1:28" ht="24">
      <c r="A39" s="321" t="s">
        <v>562</v>
      </c>
      <c r="B39" s="322">
        <v>42165</v>
      </c>
      <c r="C39" s="323" t="s">
        <v>563</v>
      </c>
      <c r="D39" s="322">
        <v>31240</v>
      </c>
      <c r="E39" s="322">
        <v>19999</v>
      </c>
      <c r="F39" s="322">
        <v>7740</v>
      </c>
      <c r="G39" s="322">
        <v>55437</v>
      </c>
      <c r="H39" s="322">
        <f t="shared" si="1"/>
        <v>36181</v>
      </c>
      <c r="I39" s="322">
        <v>8731</v>
      </c>
      <c r="J39" s="322" t="s">
        <v>28</v>
      </c>
      <c r="K39" s="322">
        <v>26053</v>
      </c>
      <c r="L39" s="322">
        <v>8084</v>
      </c>
      <c r="M39" s="322" t="s">
        <v>28</v>
      </c>
      <c r="N39" s="323" t="s">
        <v>564</v>
      </c>
      <c r="O39" s="322">
        <v>17556</v>
      </c>
      <c r="P39" s="324">
        <v>1239</v>
      </c>
      <c r="Q39" s="325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7"/>
    </row>
    <row r="40" spans="1:28" ht="24">
      <c r="A40" s="321" t="s">
        <v>565</v>
      </c>
      <c r="B40" s="322">
        <v>45904</v>
      </c>
      <c r="C40" s="323" t="s">
        <v>566</v>
      </c>
      <c r="D40" s="322">
        <v>20366</v>
      </c>
      <c r="E40" s="322">
        <v>12588</v>
      </c>
      <c r="F40" s="322">
        <v>7714</v>
      </c>
      <c r="G40" s="322">
        <v>29705</v>
      </c>
      <c r="H40" s="322">
        <f t="shared" si="1"/>
        <v>8754</v>
      </c>
      <c r="I40" s="322">
        <v>3739</v>
      </c>
      <c r="J40" s="322" t="s">
        <v>28</v>
      </c>
      <c r="K40" s="322">
        <v>6614</v>
      </c>
      <c r="L40" s="322">
        <v>3272</v>
      </c>
      <c r="M40" s="322" t="s">
        <v>28</v>
      </c>
      <c r="N40" s="323" t="s">
        <v>567</v>
      </c>
      <c r="O40" s="322">
        <v>20580</v>
      </c>
      <c r="P40" s="324" t="s">
        <v>28</v>
      </c>
      <c r="Q40" s="325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7"/>
    </row>
    <row r="41" spans="1:28" ht="18" customHeight="1">
      <c r="A41" s="321" t="s">
        <v>489</v>
      </c>
      <c r="B41" s="322">
        <v>131343</v>
      </c>
      <c r="C41" s="322">
        <v>1334</v>
      </c>
      <c r="D41" s="322">
        <v>28904</v>
      </c>
      <c r="E41" s="322">
        <v>15063</v>
      </c>
      <c r="F41" s="322">
        <v>13377</v>
      </c>
      <c r="G41" s="322">
        <v>64987</v>
      </c>
      <c r="H41" s="322">
        <f t="shared" si="1"/>
        <v>29926</v>
      </c>
      <c r="I41" s="322">
        <v>4871</v>
      </c>
      <c r="J41" s="322" t="s">
        <v>28</v>
      </c>
      <c r="K41" s="322">
        <v>14139</v>
      </c>
      <c r="L41" s="322">
        <v>10874</v>
      </c>
      <c r="M41" s="322" t="s">
        <v>28</v>
      </c>
      <c r="N41" s="322">
        <v>42</v>
      </c>
      <c r="O41" s="322">
        <v>33693</v>
      </c>
      <c r="P41" s="324">
        <v>2358</v>
      </c>
      <c r="Q41" s="325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7"/>
    </row>
    <row r="42" spans="1:28" ht="24">
      <c r="A42" s="321" t="s">
        <v>493</v>
      </c>
      <c r="B42" s="322">
        <v>96002</v>
      </c>
      <c r="C42" s="322">
        <v>2781</v>
      </c>
      <c r="D42" s="322">
        <v>29732</v>
      </c>
      <c r="E42" s="322">
        <v>18865</v>
      </c>
      <c r="F42" s="322">
        <v>8312</v>
      </c>
      <c r="G42" s="322">
        <v>66881</v>
      </c>
      <c r="H42" s="322">
        <f t="shared" si="1"/>
        <v>37208</v>
      </c>
      <c r="I42" s="322">
        <v>4261</v>
      </c>
      <c r="J42" s="322" t="s">
        <v>28</v>
      </c>
      <c r="K42" s="322">
        <v>22156</v>
      </c>
      <c r="L42" s="322">
        <v>9436</v>
      </c>
      <c r="M42" s="322" t="s">
        <v>28</v>
      </c>
      <c r="N42" s="322">
        <v>1355</v>
      </c>
      <c r="O42" s="322">
        <v>27215</v>
      </c>
      <c r="P42" s="324">
        <v>6827</v>
      </c>
      <c r="Q42" s="325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7"/>
    </row>
    <row r="43" spans="1:28" ht="24">
      <c r="A43" s="321" t="s">
        <v>568</v>
      </c>
      <c r="B43" s="322">
        <v>85954</v>
      </c>
      <c r="C43" s="322">
        <v>1369</v>
      </c>
      <c r="D43" s="322">
        <v>33261</v>
      </c>
      <c r="E43" s="322">
        <v>16239</v>
      </c>
      <c r="F43" s="322">
        <v>14804</v>
      </c>
      <c r="G43" s="322">
        <v>86704</v>
      </c>
      <c r="H43" s="322">
        <f t="shared" si="1"/>
        <v>44874</v>
      </c>
      <c r="I43" s="322">
        <v>5602</v>
      </c>
      <c r="J43" s="322" t="s">
        <v>28</v>
      </c>
      <c r="K43" s="322">
        <v>23045</v>
      </c>
      <c r="L43" s="322">
        <v>16808</v>
      </c>
      <c r="M43" s="322" t="s">
        <v>28</v>
      </c>
      <c r="N43" s="323" t="s">
        <v>569</v>
      </c>
      <c r="O43" s="322">
        <v>39597</v>
      </c>
      <c r="P43" s="324">
        <v>5446</v>
      </c>
      <c r="Q43" s="325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7"/>
    </row>
    <row r="44" spans="1:28" ht="24">
      <c r="A44" s="321" t="s">
        <v>570</v>
      </c>
      <c r="B44" s="322">
        <v>62126</v>
      </c>
      <c r="C44" s="322">
        <v>5874</v>
      </c>
      <c r="D44" s="322">
        <v>32756</v>
      </c>
      <c r="E44" s="322">
        <v>11977</v>
      </c>
      <c r="F44" s="322">
        <v>9513</v>
      </c>
      <c r="G44" s="322">
        <v>60024</v>
      </c>
      <c r="H44" s="322">
        <f t="shared" si="1"/>
        <v>45048</v>
      </c>
      <c r="I44" s="322">
        <v>3913</v>
      </c>
      <c r="J44" s="322" t="s">
        <v>28</v>
      </c>
      <c r="K44" s="322">
        <v>32127</v>
      </c>
      <c r="L44" s="322">
        <v>4984</v>
      </c>
      <c r="M44" s="322" t="s">
        <v>28</v>
      </c>
      <c r="N44" s="322">
        <v>4024</v>
      </c>
      <c r="O44" s="322">
        <v>10602</v>
      </c>
      <c r="P44" s="324">
        <v>1367</v>
      </c>
      <c r="Q44" s="325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7"/>
    </row>
    <row r="45" spans="1:28" ht="23.25" customHeight="1">
      <c r="A45" s="321" t="s">
        <v>571</v>
      </c>
      <c r="B45" s="322">
        <v>103702</v>
      </c>
      <c r="C45" s="322">
        <v>3730</v>
      </c>
      <c r="D45" s="322">
        <v>49038</v>
      </c>
      <c r="E45" s="322">
        <v>36701</v>
      </c>
      <c r="F45" s="322">
        <v>5500</v>
      </c>
      <c r="G45" s="322">
        <v>76928</v>
      </c>
      <c r="H45" s="322">
        <f>I45+K45+M45+N45</f>
        <v>17137</v>
      </c>
      <c r="I45" s="322">
        <v>5712</v>
      </c>
      <c r="J45" s="322" t="s">
        <v>28</v>
      </c>
      <c r="K45" s="322">
        <v>13858</v>
      </c>
      <c r="L45" s="322" t="s">
        <v>28</v>
      </c>
      <c r="M45" s="323" t="s">
        <v>572</v>
      </c>
      <c r="N45" s="323">
        <v>92</v>
      </c>
      <c r="O45" s="322">
        <v>57188</v>
      </c>
      <c r="P45" s="324" t="s">
        <v>28</v>
      </c>
      <c r="Q45" s="325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7"/>
    </row>
    <row r="46" spans="1:28" ht="18" customHeight="1">
      <c r="A46" s="321" t="s">
        <v>573</v>
      </c>
      <c r="B46" s="322">
        <v>59760</v>
      </c>
      <c r="C46" s="322">
        <v>6946</v>
      </c>
      <c r="D46" s="322">
        <v>23803</v>
      </c>
      <c r="E46" s="322">
        <v>4768</v>
      </c>
      <c r="F46" s="322">
        <v>5653</v>
      </c>
      <c r="G46" s="322">
        <v>31972</v>
      </c>
      <c r="H46" s="322">
        <f>I46+K46+N46</f>
        <v>24411</v>
      </c>
      <c r="I46" s="322">
        <v>2635</v>
      </c>
      <c r="J46" s="322" t="s">
        <v>28</v>
      </c>
      <c r="K46" s="322">
        <v>16934</v>
      </c>
      <c r="L46" s="322" t="s">
        <v>28</v>
      </c>
      <c r="M46" s="322" t="s">
        <v>28</v>
      </c>
      <c r="N46" s="322">
        <v>4842</v>
      </c>
      <c r="O46" s="322">
        <v>4688</v>
      </c>
      <c r="P46" s="324" t="s">
        <v>28</v>
      </c>
      <c r="Q46" s="325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7"/>
    </row>
    <row r="47" spans="1:28" ht="17.25" customHeight="1">
      <c r="A47" s="321" t="s">
        <v>574</v>
      </c>
      <c r="B47" s="322">
        <v>104469</v>
      </c>
      <c r="C47" s="322">
        <v>5078</v>
      </c>
      <c r="D47" s="322">
        <v>33768</v>
      </c>
      <c r="E47" s="322">
        <v>11275</v>
      </c>
      <c r="F47" s="322">
        <v>4468</v>
      </c>
      <c r="G47" s="322">
        <v>44130</v>
      </c>
      <c r="H47" s="322">
        <f>I47+K47+L47+N47</f>
        <v>31439</v>
      </c>
      <c r="I47" s="322">
        <v>13012</v>
      </c>
      <c r="J47" s="322" t="s">
        <v>28</v>
      </c>
      <c r="K47" s="322">
        <v>9891</v>
      </c>
      <c r="L47" s="322">
        <v>4758</v>
      </c>
      <c r="M47" s="322" t="s">
        <v>28</v>
      </c>
      <c r="N47" s="322">
        <v>3778</v>
      </c>
      <c r="O47" s="322">
        <v>11440</v>
      </c>
      <c r="P47" s="324">
        <v>355</v>
      </c>
      <c r="Q47" s="325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7"/>
    </row>
    <row r="48" spans="1:28" ht="16.5" customHeight="1">
      <c r="A48" s="321" t="s">
        <v>575</v>
      </c>
      <c r="B48" s="322">
        <v>67843</v>
      </c>
      <c r="C48" s="323" t="s">
        <v>584</v>
      </c>
      <c r="D48" s="322">
        <v>32602</v>
      </c>
      <c r="E48" s="322">
        <v>19975</v>
      </c>
      <c r="F48" s="322">
        <v>1954</v>
      </c>
      <c r="G48" s="322">
        <v>59463</v>
      </c>
      <c r="H48" s="322">
        <v>53214</v>
      </c>
      <c r="I48" s="322">
        <v>14632</v>
      </c>
      <c r="J48" s="322" t="s">
        <v>28</v>
      </c>
      <c r="K48" s="322">
        <v>32337</v>
      </c>
      <c r="L48" s="322">
        <v>5039</v>
      </c>
      <c r="M48" s="322" t="s">
        <v>28</v>
      </c>
      <c r="N48" s="322">
        <v>1206</v>
      </c>
      <c r="O48" s="322">
        <v>5893</v>
      </c>
      <c r="P48" s="324">
        <v>188</v>
      </c>
      <c r="Q48" s="325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7"/>
    </row>
    <row r="49" spans="1:28" ht="17.25" customHeight="1">
      <c r="A49" s="321" t="s">
        <v>576</v>
      </c>
      <c r="B49" s="322">
        <v>67203</v>
      </c>
      <c r="C49" s="322">
        <v>7127</v>
      </c>
      <c r="D49" s="322">
        <v>31777</v>
      </c>
      <c r="E49" s="322">
        <v>19378</v>
      </c>
      <c r="F49" s="322">
        <v>3710</v>
      </c>
      <c r="G49" s="322">
        <v>52910</v>
      </c>
      <c r="H49" s="322">
        <v>33708</v>
      </c>
      <c r="I49" s="322">
        <v>8880</v>
      </c>
      <c r="J49" s="322" t="s">
        <v>28</v>
      </c>
      <c r="K49" s="322">
        <v>19183</v>
      </c>
      <c r="L49" s="322">
        <v>533</v>
      </c>
      <c r="M49" s="322" t="s">
        <v>28</v>
      </c>
      <c r="N49" s="322">
        <v>5112</v>
      </c>
      <c r="O49" s="322">
        <v>18683</v>
      </c>
      <c r="P49" s="324">
        <v>874</v>
      </c>
      <c r="Q49" s="325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7"/>
    </row>
    <row r="50" spans="1:28" ht="18.75" customHeight="1">
      <c r="A50" s="328" t="s">
        <v>577</v>
      </c>
      <c r="B50" s="313">
        <v>30211</v>
      </c>
      <c r="C50" s="313">
        <v>1741</v>
      </c>
      <c r="D50" s="313">
        <v>54837</v>
      </c>
      <c r="E50" s="313">
        <v>33112</v>
      </c>
      <c r="F50" s="313">
        <v>5192</v>
      </c>
      <c r="G50" s="313">
        <v>68369</v>
      </c>
      <c r="H50" s="313">
        <f>I50+K50+L50+N50</f>
        <v>39685</v>
      </c>
      <c r="I50" s="313">
        <v>7304</v>
      </c>
      <c r="J50" s="313" t="s">
        <v>28</v>
      </c>
      <c r="K50" s="313">
        <v>25245</v>
      </c>
      <c r="L50" s="313">
        <v>1132</v>
      </c>
      <c r="M50" s="313" t="s">
        <v>28</v>
      </c>
      <c r="N50" s="313">
        <v>6004</v>
      </c>
      <c r="O50" s="313">
        <v>25819</v>
      </c>
      <c r="P50" s="313">
        <v>1357</v>
      </c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</row>
    <row r="51" ht="12.75">
      <c r="A51" s="73"/>
    </row>
    <row r="52" ht="12.75">
      <c r="A52" s="73"/>
    </row>
    <row r="53" ht="12.75">
      <c r="A53" s="73"/>
    </row>
    <row r="54" ht="12.75">
      <c r="A54" s="73"/>
    </row>
    <row r="55" ht="12.75">
      <c r="A55" s="73"/>
    </row>
    <row r="56" ht="12.75">
      <c r="A56" s="73"/>
    </row>
    <row r="57" ht="12.75">
      <c r="A57" s="3"/>
    </row>
    <row r="65" ht="12.75">
      <c r="AJ65" s="329"/>
    </row>
    <row r="70" ht="12.75">
      <c r="A70" s="281"/>
    </row>
    <row r="73" ht="56.25" customHeight="1"/>
    <row r="80" ht="13.5" thickBot="1"/>
    <row r="81" spans="63:70" ht="45">
      <c r="BK81" s="330" t="s">
        <v>450</v>
      </c>
      <c r="BL81" s="331" t="s">
        <v>451</v>
      </c>
      <c r="BM81" s="331" t="s">
        <v>452</v>
      </c>
      <c r="BN81" s="331" t="s">
        <v>578</v>
      </c>
      <c r="BO81" s="331" t="s">
        <v>579</v>
      </c>
      <c r="BP81" s="332" t="s">
        <v>580</v>
      </c>
      <c r="BQ81" s="332" t="s">
        <v>460</v>
      </c>
      <c r="BR81" s="333" t="s">
        <v>461</v>
      </c>
    </row>
    <row r="82" spans="63:70" ht="12.75">
      <c r="BK82" s="267" t="s">
        <v>467</v>
      </c>
      <c r="BL82" s="268"/>
      <c r="BM82" s="268"/>
      <c r="BN82" s="268"/>
      <c r="BO82" s="268"/>
      <c r="BP82" s="268"/>
      <c r="BQ82" s="268"/>
      <c r="BR82" s="269"/>
    </row>
    <row r="83" spans="63:70" ht="12.75">
      <c r="BK83" s="267" t="s">
        <v>475</v>
      </c>
      <c r="BL83" s="268"/>
      <c r="BM83" s="268"/>
      <c r="BN83" s="268"/>
      <c r="BO83" s="268"/>
      <c r="BP83" s="268"/>
      <c r="BQ83" s="268"/>
      <c r="BR83" s="269"/>
    </row>
    <row r="84" spans="63:70" ht="12.75">
      <c r="BK84" s="267" t="s">
        <v>480</v>
      </c>
      <c r="BL84" s="268"/>
      <c r="BM84" s="268"/>
      <c r="BN84" s="268"/>
      <c r="BO84" s="268"/>
      <c r="BP84" s="268"/>
      <c r="BQ84" s="268"/>
      <c r="BR84" s="269"/>
    </row>
    <row r="85" spans="63:70" ht="12.75">
      <c r="BK85" s="267" t="s">
        <v>581</v>
      </c>
      <c r="BL85" s="268"/>
      <c r="BM85" s="268"/>
      <c r="BN85" s="268"/>
      <c r="BO85" s="268"/>
      <c r="BP85" s="268"/>
      <c r="BQ85" s="268"/>
      <c r="BR85" s="269"/>
    </row>
    <row r="86" spans="63:70" ht="13.5" thickBot="1">
      <c r="BK86" s="334" t="s">
        <v>347</v>
      </c>
      <c r="BL86" s="277"/>
      <c r="BM86" s="277"/>
      <c r="BN86" s="277"/>
      <c r="BO86" s="278"/>
      <c r="BP86" s="277"/>
      <c r="BQ86" s="277"/>
      <c r="BR86" s="279"/>
    </row>
    <row r="185" ht="12.75">
      <c r="A185" s="335" t="s">
        <v>582</v>
      </c>
    </row>
    <row r="189" ht="12.75">
      <c r="A189" t="s">
        <v>583</v>
      </c>
    </row>
  </sheetData>
  <printOptions horizontalCentered="1" verticalCentered="1"/>
  <pageMargins left="0.1968503937007874" right="0.1968503937007874" top="0.984251968503937" bottom="0.984251968503937" header="0.5118110236220472" footer="0.5118110236220472"/>
  <pageSetup firstPageNumber="7" useFirstPageNumber="1" fitToHeight="1" fitToWidth="1" horizontalDpi="300" verticalDpi="300" orientation="landscape" paperSize="9" scale="72" r:id="rId1"/>
  <headerFooter alignWithMargins="0">
    <oddHeader>&amp;L        
XI NFI S.A.
  &amp;"Times New Roman CE,Normalny"    &amp;C&amp;"Arial CE,Normalny"SAF-Q IV/1999 r.
&amp;"Times New Roman CE,Normalny"
           &amp;R&amp;"Times New Roman CE,Normalny"&amp;9w tys. zł</oddHeader>
    <oddFooter>&amp;C&amp;"Times New Roman CE,Normalny"Komisja Papierów Wartościowych i Giełd&amp;R8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 NFI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Szucka</dc:creator>
  <cp:keywords/>
  <dc:description/>
  <cp:lastModifiedBy>Anna Szucka</cp:lastModifiedBy>
  <cp:lastPrinted>2000-02-14T06:24:05Z</cp:lastPrinted>
  <dcterms:created xsi:type="dcterms:W3CDTF">2000-02-14T01:14:33Z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