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65" windowWidth="9630" windowHeight="2625" activeTab="0"/>
  </bookViews>
  <sheets>
    <sheet name="RAP1" sheetId="1" r:id="rId1"/>
  </sheets>
  <definedNames>
    <definedName name="_xlnm.Print_Area" localSheetId="0">'RAP1'!$B$1:$F$249</definedName>
  </definedNames>
  <calcPr fullCalcOnLoad="1"/>
</workbook>
</file>

<file path=xl/sharedStrings.xml><?xml version="1.0" encoding="utf-8"?>
<sst xmlns="http://schemas.openxmlformats.org/spreadsheetml/2006/main" count="233" uniqueCount="223">
  <si>
    <t>Formularz</t>
  </si>
  <si>
    <t>SA-QS IV/1999</t>
  </si>
  <si>
    <t xml:space="preserve"> </t>
  </si>
  <si>
    <t xml:space="preserve">        (dla emitentów papierów wartościowych o działalności wytwórczej, budowlanej, handlowej lub usługowej)</t>
  </si>
  <si>
    <t xml:space="preserve"> Zgodnie z § 46 ust. 8 Rozporządzenia Rady Ministrów z dnia 22 grudnia 1998r. - Dz.U. Nr 163, poz. 1160</t>
  </si>
  <si>
    <t>Zarząd Spółki Exbud S.A.</t>
  </si>
  <si>
    <t>podaje do wiadomości skonsolidowany raport kwartalny za IVkwartał 1999 roku</t>
  </si>
  <si>
    <t>dnia 29.02.2000 r.</t>
  </si>
  <si>
    <t>w tys. zł</t>
  </si>
  <si>
    <t>w tys. EURO</t>
  </si>
  <si>
    <t xml:space="preserve">WYBRANE DANE FINANSOWE                                                                (rok bieżący)             </t>
  </si>
  <si>
    <t>I. Przychody netto ze sprzedaży produktów, towarów i materiałów</t>
  </si>
  <si>
    <t>II. Zysk (strata) na działalności operacyjnej</t>
  </si>
  <si>
    <t>III. Zysk (strata) brutto</t>
  </si>
  <si>
    <t>IV. Zysk (strata) netto</t>
  </si>
  <si>
    <t xml:space="preserve">SKONSOLIDOWANY BILANS                                                                                                         w tys. zł </t>
  </si>
  <si>
    <t>A k t y w a</t>
  </si>
  <si>
    <t>I. Majątek trwały</t>
  </si>
  <si>
    <t xml:space="preserve">     1. Wartości niematerialne i prawne</t>
  </si>
  <si>
    <t xml:space="preserve">     2. Wartość firmy z konsolidacji</t>
  </si>
  <si>
    <t xml:space="preserve">     3. Rzeczowy majątek trwały</t>
  </si>
  <si>
    <t xml:space="preserve">     4. Finansowy majątek trwały</t>
  </si>
  <si>
    <t xml:space="preserve"> - akcje i udziały jednostkach objętych konsolidacją metodą praw własności </t>
  </si>
  <si>
    <t xml:space="preserve">     5. Należności długoterminowe</t>
  </si>
  <si>
    <t>II. Majątek obrotowy</t>
  </si>
  <si>
    <t xml:space="preserve">     1. Zapasy</t>
  </si>
  <si>
    <t xml:space="preserve">     2. Należności krótkoterminowe</t>
  </si>
  <si>
    <t xml:space="preserve">     3. Akcje (udziały) własne do zbycia</t>
  </si>
  <si>
    <t xml:space="preserve">     4. Papiery wartościowe przeznaczone do obrotu</t>
  </si>
  <si>
    <t xml:space="preserve">     5. Środki pieniężne</t>
  </si>
  <si>
    <t>III. Rozliczenia międzyokresowe</t>
  </si>
  <si>
    <t xml:space="preserve">     1. Z tytułu odroczonego podatku dochodowego</t>
  </si>
  <si>
    <t xml:space="preserve">     2. Pozostałe rozliczenia międzyokresowe</t>
  </si>
  <si>
    <t>A k t y w a  r a z e m</t>
  </si>
  <si>
    <t>P a s y w a</t>
  </si>
  <si>
    <t>I. Kapitał własny</t>
  </si>
  <si>
    <t xml:space="preserve">     1. Kapitał akcyjny</t>
  </si>
  <si>
    <t xml:space="preserve">     2. Należne wpłaty na poczet kapitału akcyjnego (wielkość ujemna)</t>
  </si>
  <si>
    <t xml:space="preserve">     3. Kapitał zapasowy</t>
  </si>
  <si>
    <t xml:space="preserve">     4. Kapitał rezerwowy z aktualizacji wyceny</t>
  </si>
  <si>
    <t xml:space="preserve">     5. Pozostałe kapitały rezerwowe</t>
  </si>
  <si>
    <t xml:space="preserve">     6. Różnice kursowe z przeliczenia oddziałów (zakładów)  zagranicznych</t>
  </si>
  <si>
    <t xml:space="preserve">     7. Różnice kursowe z konsolidacji</t>
  </si>
  <si>
    <t xml:space="preserve">     8. Niepodzielony zysk lub niepokryta strata z lat ubiegłych</t>
  </si>
  <si>
    <t xml:space="preserve">     9. Zysk (strata) netto</t>
  </si>
  <si>
    <t>Ia. Kapitał wpłacony nie zarejestrowany</t>
  </si>
  <si>
    <t xml:space="preserve"> II. Rezerwa kapitałowa z konsolidacji</t>
  </si>
  <si>
    <t>III. Kapitał własny akcjonariuszy (udziałowców)  mniejszościowych</t>
  </si>
  <si>
    <t>IV. Rezerwy</t>
  </si>
  <si>
    <t xml:space="preserve">     1. Rezerwy na podatek dochodowy</t>
  </si>
  <si>
    <t xml:space="preserve">     2. Pozostałe rezerwy</t>
  </si>
  <si>
    <t>V. Zobowiązania</t>
  </si>
  <si>
    <t xml:space="preserve">     1. Zobowiązania długoterminowe</t>
  </si>
  <si>
    <t xml:space="preserve">     2. Zobowiązania krótkoterminowe</t>
  </si>
  <si>
    <t>VI. Rozliczenia międzyokresowe i przychody przyszłych okresów</t>
  </si>
  <si>
    <t>P a s y w a  r a z e m</t>
  </si>
  <si>
    <t>SKONSOLIDOWANY RACHUNEK ZYSKÓW I STRAT</t>
  </si>
  <si>
    <t xml:space="preserve">      1. Przychody netto ze sprzedaży produktów</t>
  </si>
  <si>
    <t xml:space="preserve">      2. Przychody netto ze sprzedaży towarów i materiałów</t>
  </si>
  <si>
    <t>II. Koszty sprzedanych produktów, towarów i materiałów</t>
  </si>
  <si>
    <t xml:space="preserve">      1. Koszt wytworzenia sprzedanych produktów</t>
  </si>
  <si>
    <t xml:space="preserve">      2. Wartość sprzedanych towarów i materiałów</t>
  </si>
  <si>
    <t>III. Zysk (strata) brutto na sprzedaży (I-II)</t>
  </si>
  <si>
    <t>IV. Koszty sprzedaży</t>
  </si>
  <si>
    <t>V. Koszty ogólnego zarządu</t>
  </si>
  <si>
    <t>VI. Zysk (strata) na sprzedaży (III-IV-V)</t>
  </si>
  <si>
    <t>VII. Pozostałe przychody operacyjne</t>
  </si>
  <si>
    <t>VIII. Pozostałe koszty operacyjne</t>
  </si>
  <si>
    <t>IX. Zysk (strata) na działalności operacyjnej (VI+VII-VIII)</t>
  </si>
  <si>
    <t>X. Przychody z akcji i udziałów w innych jednostkach</t>
  </si>
  <si>
    <t>XI. Przychody z pozostałego finansowego majątku trwałego</t>
  </si>
  <si>
    <t>XII. Pozostałe przychody finansowe</t>
  </si>
  <si>
    <t>XIII. Koszty finansowe</t>
  </si>
  <si>
    <t>XIV. Zysk (strata) na działalności gospodarczej (IX+X+XI+XII-XIII)</t>
  </si>
  <si>
    <t>XV. Wynik zdarzeń nadzwyczajnych (XV.1. - XV.2.)</t>
  </si>
  <si>
    <t xml:space="preserve">      1. Zyski nadzwyczajne</t>
  </si>
  <si>
    <t xml:space="preserve">      2. Straty nadzwyczajne</t>
  </si>
  <si>
    <t xml:space="preserve">XVI. Odpis wartości firmy z konsolidacji </t>
  </si>
  <si>
    <t>XVII. Odpis rezerwy kapitałowej z konsolidacji</t>
  </si>
  <si>
    <t>XVIII. Zysk (strata) brutto</t>
  </si>
  <si>
    <t>XIX. Podatek dochodowy</t>
  </si>
  <si>
    <t>XX. Pozostałe obowiązkowe zmniejszenia zysku (zwiększenia straty)</t>
  </si>
  <si>
    <t xml:space="preserve">XXI.Udział w zyskach (stratach) jednostek objętych konsolidacją  metodą praw własności  </t>
  </si>
  <si>
    <t>XXII. (Zysk) strata  akcjonariuszy (udziałowców) mniejszościowych</t>
  </si>
  <si>
    <t>XXIII. Zysk (strata) netto</t>
  </si>
  <si>
    <t xml:space="preserve">Średnia ważona liczba akcji zwykłych </t>
  </si>
  <si>
    <t>Zysk (strata) na jedną akcję zwykłą (w zł)</t>
  </si>
  <si>
    <t xml:space="preserve">SKONSOLIDOWANY RACHUNEK PRZEPŁYWU ŚRODKÓW PIENIĘŻNYCH </t>
  </si>
  <si>
    <t>A. Przepływy pieniężne netto z działalności operacyjnej (I-II) - metoda bezpośrednia</t>
  </si>
  <si>
    <t>I. Wpływy z działalności operacyjnej</t>
  </si>
  <si>
    <t xml:space="preserve">      1. Wpływy ze sprzedaży:</t>
  </si>
  <si>
    <t xml:space="preserve">          a) produktów</t>
  </si>
  <si>
    <t xml:space="preserve">          b) towarów</t>
  </si>
  <si>
    <t xml:space="preserve">          c)  materiałów</t>
  </si>
  <si>
    <t xml:space="preserve">      2. Wpływy z tytułu pozostałych przychodów operacyjnych</t>
  </si>
  <si>
    <t xml:space="preserve">      3. Wpływy z tytułu zdarzeń nadzwyczajnych</t>
  </si>
  <si>
    <t xml:space="preserve">      4. Pozostałe wpływy</t>
  </si>
  <si>
    <t>II. Wydatki z tytułu działalności operacyjnej</t>
  </si>
  <si>
    <t xml:space="preserve">      1. Nabycie:</t>
  </si>
  <si>
    <t xml:space="preserve">         a) towarów</t>
  </si>
  <si>
    <t xml:space="preserve">         b) materiałów</t>
  </si>
  <si>
    <t xml:space="preserve">      2. Zużycie energii</t>
  </si>
  <si>
    <t xml:space="preserve">      3. Nabycie usług obcych</t>
  </si>
  <si>
    <t xml:space="preserve">      4. Podatki i opłaty</t>
  </si>
  <si>
    <t xml:space="preserve">      5. Wynagrodzenia</t>
  </si>
  <si>
    <t xml:space="preserve">      6. Zapłata podatku dochodowego</t>
  </si>
  <si>
    <t xml:space="preserve">      7. Wydatki z tytułu pozostałych kosztów operacyjnych</t>
  </si>
  <si>
    <t xml:space="preserve">      8. Wydatki z tytułu zdarzeń nadzwyczajnych</t>
  </si>
  <si>
    <t xml:space="preserve">      9. Pozostałe wydatki</t>
  </si>
  <si>
    <t>A. Przepływy pieniężne netto z działalności operacyjnej (I+/-II) - metoda pośrednia</t>
  </si>
  <si>
    <t>I. Zysk (strata) netto</t>
  </si>
  <si>
    <t>II. Korekty razem</t>
  </si>
  <si>
    <t xml:space="preserve">      1. Zysk (strata) akcjonariuszy (udziałowców) mniejszościowych</t>
  </si>
  <si>
    <t xml:space="preserve">      2. Udział w (zyskach) stratach jednostek objętych konsolidacją  metodą praw własności  </t>
  </si>
  <si>
    <t xml:space="preserve">      3. Amortyzacja (w tym odpisy wartości firmy z konsolidacji lub rezerwy kapitałowej z konsolidacji)</t>
  </si>
  <si>
    <t xml:space="preserve">      4. (Zyski) straty z tytułu różnic kursowych</t>
  </si>
  <si>
    <t xml:space="preserve">      5. Odsetki i dywidendy</t>
  </si>
  <si>
    <t xml:space="preserve">      6. (Zysk) strata z tytułu działalności inwestycyjnej</t>
  </si>
  <si>
    <t xml:space="preserve">      7. Zmiana stanu pozostałych rezerw</t>
  </si>
  <si>
    <t xml:space="preserve">      8. Podatek dochodowy (wykazany w rachunku zysków i strat)</t>
  </si>
  <si>
    <t xml:space="preserve">      9. Podatek dochodowy zapłacony</t>
  </si>
  <si>
    <t xml:space="preserve">     10. Zmiana stanu zapasów</t>
  </si>
  <si>
    <t xml:space="preserve">     11. Zmiana stanu należności</t>
  </si>
  <si>
    <t xml:space="preserve">     12. Zmiana stanu zobowiązań krótkoterminowych (z wyjątkiem pożyczek i  kredytów)</t>
  </si>
  <si>
    <t xml:space="preserve">     13. Zmiana stanu rozliczeń międzyokresowych</t>
  </si>
  <si>
    <t xml:space="preserve">     14. Zmiana stanu przychodów przyszłych okresów</t>
  </si>
  <si>
    <t xml:space="preserve">     15. Pozostałe korekty</t>
  </si>
  <si>
    <t>B. Przepływy pieniężne netto z działalności inwestycyjnej (I-II)</t>
  </si>
  <si>
    <t>I. Wpływy z działalności inwestycyjnej</t>
  </si>
  <si>
    <t xml:space="preserve">      1. Sprzedaż składników wartości niematerialnych i prawnych</t>
  </si>
  <si>
    <t xml:space="preserve">      2. Sprzedaż składników rzeczowego majątku trwałego</t>
  </si>
  <si>
    <t xml:space="preserve">      3. Sprzedaż składników finansowego majątku trwałego, w tym:</t>
  </si>
  <si>
    <t xml:space="preserve">       - w jednostkach zależnych</t>
  </si>
  <si>
    <t xml:space="preserve">       - w jednostkach stowarzyszonych</t>
  </si>
  <si>
    <t xml:space="preserve">       - w jednostce dominującej</t>
  </si>
  <si>
    <t xml:space="preserve">      4. Sprzedaż papierów wartościowych przeznaczonych do obrotu</t>
  </si>
  <si>
    <t xml:space="preserve">      5. Spłata udzielonych pożyczek długoterminowych</t>
  </si>
  <si>
    <t xml:space="preserve">      6. Otrzymane dywidendy</t>
  </si>
  <si>
    <t xml:space="preserve">      7. Otrzymane odsetki</t>
  </si>
  <si>
    <t xml:space="preserve">      8 . Pozostałe wpływy</t>
  </si>
  <si>
    <t>II. Wydatki z tytułu działalności inwestycyjnej</t>
  </si>
  <si>
    <t xml:space="preserve">      1. Nabycie składników wartości niematerialnych i prawnych</t>
  </si>
  <si>
    <t xml:space="preserve">      2. Nabycie składników rzeczowego majątku trwałego</t>
  </si>
  <si>
    <t xml:space="preserve">      3. Nabycie składników finansowego majątku trwałego, w tym:</t>
  </si>
  <si>
    <t xml:space="preserve">      - w jednostkach zależnych</t>
  </si>
  <si>
    <t xml:space="preserve">      - w jednostkach stowarzyszonych</t>
  </si>
  <si>
    <t xml:space="preserve">      - w jednostce dominującej</t>
  </si>
  <si>
    <t xml:space="preserve">      4. Nabycie akcji (udziałów) własnych</t>
  </si>
  <si>
    <t xml:space="preserve">      5. Nabycie papierów wartościowych przeznaczonych do obrotu</t>
  </si>
  <si>
    <t xml:space="preserve">      6. Udzielone pożyczki długoterminowe</t>
  </si>
  <si>
    <t xml:space="preserve">      7. Dywidendy wypłacone akcjonariuszom (udziałowcom) mniejszościowym</t>
  </si>
  <si>
    <t xml:space="preserve">      8. Pozostałe wydatki</t>
  </si>
  <si>
    <t>C. Przepływy pieniężne netto z działalności finansowej (I-II)</t>
  </si>
  <si>
    <t>I. Wpływy z działalności finansowej</t>
  </si>
  <si>
    <t xml:space="preserve">      1. Zaciągnięcie długoterminowych kredytów i pożyczek</t>
  </si>
  <si>
    <t xml:space="preserve">      2. Emisja obligacji lub innych długoterminowych dłużnych papierów wartościowych</t>
  </si>
  <si>
    <t xml:space="preserve">      3. Zaciągnięcie krótkoterminowych kredytów i pożyczek </t>
  </si>
  <si>
    <t xml:space="preserve">      4. Emisja obligacji lub innych krótkoterminowych dłużnych papierów wartościowych</t>
  </si>
  <si>
    <t xml:space="preserve">      5. Wpływy z emisji akcji (udziałów) własnych </t>
  </si>
  <si>
    <t xml:space="preserve">      6. Dopłaty do kapitału</t>
  </si>
  <si>
    <t xml:space="preserve">      7. Pozostałe wpływy</t>
  </si>
  <si>
    <t>II. Wydatki z tytułu działalności finansowej</t>
  </si>
  <si>
    <t xml:space="preserve">      1. Spłata długoterminowych kredytów i pożyczek </t>
  </si>
  <si>
    <t xml:space="preserve">      2. Wykup obligacji lub innych długoterminowych dłużnych papierów wartościowych</t>
  </si>
  <si>
    <t xml:space="preserve">      3. Spłata krótkoterminowych kredytów bankowych i pożyczek</t>
  </si>
  <si>
    <t xml:space="preserve">      4. Wykup obligacji lub innych krótkoterminowych dłużnych papierów wartościowych</t>
  </si>
  <si>
    <t xml:space="preserve">      5. Koszty emisji akcji własnych</t>
  </si>
  <si>
    <t xml:space="preserve">      6. Umorzenie akcji (udziałów) własnych</t>
  </si>
  <si>
    <t xml:space="preserve">      7. Płatności dywidend i innych wypłat na rzecz właścicieli</t>
  </si>
  <si>
    <t xml:space="preserve">      8. Wypłaty z zysku dla osób zarządzających i nadzorujących</t>
  </si>
  <si>
    <t xml:space="preserve">      9. Wydatki na cele społecznie-użyteczne</t>
  </si>
  <si>
    <t xml:space="preserve">      10. Płatności zobowiązań z tytułu umów leasingu finansowego</t>
  </si>
  <si>
    <t xml:space="preserve">      11. Zapłacone odsetki</t>
  </si>
  <si>
    <t xml:space="preserve">      12. Pozostałe wydatki</t>
  </si>
  <si>
    <t>D. Przepływy pieniężne netto, razem (A+/-B+/-C)</t>
  </si>
  <si>
    <t>E. Bilansowa zmiana stanu środków pieniężnych</t>
  </si>
  <si>
    <t xml:space="preserve">    - w  tym zmiana stanu środków pieniężnych z tytułu różnic kursowych od walut obcych</t>
  </si>
  <si>
    <t>F. Środki pieniężne na początek okresu</t>
  </si>
  <si>
    <t>G. Środki pieniężne na koniec okresu (F+/- D)</t>
  </si>
  <si>
    <t>Specyfikacja do poz. A II.15</t>
  </si>
  <si>
    <t>Pozostałe korekty:</t>
  </si>
  <si>
    <t>w tys.</t>
  </si>
  <si>
    <t>-Odpis z zysku na ZFŚS</t>
  </si>
  <si>
    <t>-Aktualizacja wyceny papierów wartościowych</t>
  </si>
  <si>
    <t>-Inne</t>
  </si>
  <si>
    <t>Razem</t>
  </si>
  <si>
    <t xml:space="preserve">ZOBOWIĄZANIA POZABILANSOWE </t>
  </si>
  <si>
    <t>Zobowiązania pozabilansowe</t>
  </si>
  <si>
    <t>a) łączna wartość udzielonych gwarancji i poręczeń, w tym:</t>
  </si>
  <si>
    <t xml:space="preserve">    - na rzecz jednostek zależnych</t>
  </si>
  <si>
    <t xml:space="preserve">    - na rzecz jednostek stowarzyszonych</t>
  </si>
  <si>
    <t xml:space="preserve">    - na rzecz jednostki dominującej</t>
  </si>
  <si>
    <t>b) pozostałe zobowiązania pozabilansowe (z tytułu)</t>
  </si>
  <si>
    <t xml:space="preserve">   -</t>
  </si>
  <si>
    <t>Zobowiązania pozabilansowe, razem</t>
  </si>
  <si>
    <t xml:space="preserve">Podpis (-y) osoby (-ób) </t>
  </si>
  <si>
    <t xml:space="preserve">Podpis osoby odpowiedzialnej </t>
  </si>
  <si>
    <t>reprezentującej (-ych) Spółkę</t>
  </si>
  <si>
    <t>za prowadzenie rachunkowości Spółki</t>
  </si>
  <si>
    <t>Data 29.02.2000 r.</t>
  </si>
  <si>
    <t>Zysk (strata) netto (za 12 miesięcy)</t>
  </si>
  <si>
    <t>IV kwartał
(rok bieżący)
okres od 1.10.1999
do 31.12.1999</t>
  </si>
  <si>
    <t xml:space="preserve">4 kwartały
narastająco 
(rok bieżący) 
okres od 1.01.1999 
do 31.12.1999                              </t>
  </si>
  <si>
    <t>IV kwartał 
(rok bieżący)
okres od 1.10.1999
do 31.12.1999</t>
  </si>
  <si>
    <t xml:space="preserve">4 kwartały
narastająco
(rok bieżący)
okres od 1.01.1999
do 31.12.1999                              </t>
  </si>
  <si>
    <t xml:space="preserve">stan na
31.12.1998
koniec kwartału
(rok poprz.)                         </t>
  </si>
  <si>
    <t xml:space="preserve">stan na
31.12.1999
koniec kwartału
(rok bieżący)              </t>
  </si>
  <si>
    <t xml:space="preserve">IV. Kwartał
(rok poprz.) 
okres od 1.10.1998
do 31.12.1998                              </t>
  </si>
  <si>
    <t xml:space="preserve">4 kwartały 
narastająco
(rok poprz.) 
okres od 1.01.1998
do 31.12.1998                              </t>
  </si>
  <si>
    <t>IV. Kwartał
(rok bieżący)
okres od 1.10.1999
do 31.12.1999</t>
  </si>
  <si>
    <t xml:space="preserve">4 kwartały
narastająco
(rok bieżący)
okres od 1.01.1999 
do 31.12.1999                              </t>
  </si>
  <si>
    <t xml:space="preserve">stan na
30.09.1998
koniec poprz.
kwartału
(rok poprz.)                  </t>
  </si>
  <si>
    <t xml:space="preserve">stan na
30.09.1999
koniec poprz. 
kwartału
(rok bieżący)                           </t>
  </si>
  <si>
    <t>V. Aktywa (stan na 31.12.1999)</t>
  </si>
  <si>
    <t>VI. Kapitał własny (stan na 31.12.1999)</t>
  </si>
  <si>
    <t>VII. Liczba akcji (stan na 31.12.1999)</t>
  </si>
  <si>
    <t>VIII. Wartość księgowa na jedną akcję (w zł) (stan na 31.12.1999)</t>
  </si>
  <si>
    <t xml:space="preserve">   -z tyt. użytkowania wieczystego gruntów</t>
  </si>
  <si>
    <t>DYREKTOR ZARZĄDZAJĄCY
CZŁONEK ZARZĄDU
mgr Leszek Walczyk</t>
  </si>
  <si>
    <t>PREZES ZARZĄDU
mgr Witold Zaraska</t>
  </si>
  <si>
    <t>GŁÓWNY KSIĘGOWY
mgr  Anna Segda
Dyrektor Biura Rachunkowości</t>
  </si>
  <si>
    <t>WICEPREZES ZARZĄDU
mgr Krzysztof  Smolarczyk</t>
  </si>
  <si>
    <t>CZŁONEK ZARZĄDU
mgr inż.  Andrzej Marczewski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</si>
</sst>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-mmm\-yy"/>
    <numFmt numFmtId="165" formatCode="dd\-mmm"/>
    <numFmt numFmtId="166" formatCode="mmm\-yy"/>
    <numFmt numFmtId="167" formatCode="#,##0;\-#,##0"/>
    <numFmt numFmtId="168" formatCode="#,##0;[Red]\-#,##0"/>
    <numFmt numFmtId="169" formatCode="#,##0.00;\-#,##0.00"/>
    <numFmt numFmtId="170" formatCode="#,##0.00;[Red]\-#,##0.00"/>
    <numFmt numFmtId="171" formatCode="#,##0&quot;zł&quot;;\-#,##0&quot;zł&quot;"/>
    <numFmt numFmtId="172" formatCode="#,##0&quot;zł&quot;;[Red]\-#,##0&quot;zł&quot;"/>
    <numFmt numFmtId="173" formatCode="#,##0.00&quot;zł&quot;;\-#,##0.00&quot;zł&quot;"/>
    <numFmt numFmtId="174" formatCode="#,##0.00&quot;zł&quot;;[Red]\-#,##0.00&quot;zł&quot;"/>
    <numFmt numFmtId="175" formatCode="d\.m\.yy"/>
    <numFmt numFmtId="176" formatCode="d\.mmm\.yy"/>
    <numFmt numFmtId="177" formatCode="d\.mmm"/>
    <numFmt numFmtId="178" formatCode="mmm\.yy"/>
    <numFmt numFmtId="179" formatCode="d\.m\.yy\ h:mm"/>
    <numFmt numFmtId="180" formatCode="#,##0.0;[Red]\-#,##0.0"/>
    <numFmt numFmtId="181" formatCode="#,##0;[Red]\(#,###\)"/>
    <numFmt numFmtId="182" formatCode="#,##0.00;[Red]\(#,###.00\)"/>
    <numFmt numFmtId="183" formatCode="#,##0.0;[Red]\(#,###.0\)"/>
    <numFmt numFmtId="184" formatCode="0.0"/>
    <numFmt numFmtId="185" formatCode="#,##0.00_ ;[Red]\-#,##0.00\ 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 CE"/>
      <family val="0"/>
    </font>
    <font>
      <i/>
      <sz val="10"/>
      <name val="Times New Roman CE"/>
      <family val="0"/>
    </font>
    <font>
      <sz val="9"/>
      <name val="Times New Roman"/>
      <family val="0"/>
    </font>
    <font>
      <b/>
      <sz val="9"/>
      <color indexed="8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b/>
      <sz val="8"/>
      <name val="MS Sans Serif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b/>
      <sz val="8"/>
      <color indexed="8"/>
      <name val="Times New Roman CE"/>
      <family val="1"/>
    </font>
    <font>
      <sz val="9"/>
      <color indexed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b/>
      <sz val="9"/>
      <name val="Times New Roman"/>
      <family val="0"/>
    </font>
  </fonts>
  <fills count="9">
    <fill>
      <patternFill/>
    </fill>
    <fill>
      <patternFill patternType="gray125"/>
    </fill>
    <fill>
      <patternFill patternType="gray0625">
        <fgColor indexed="22"/>
      </patternFill>
    </fill>
    <fill>
      <patternFill patternType="gray0625">
        <fgColor indexed="22"/>
        <bgColor indexed="9"/>
      </patternFill>
    </fill>
    <fill>
      <patternFill patternType="gray0625">
        <bgColor indexed="9"/>
      </patternFill>
    </fill>
    <fill>
      <patternFill patternType="gray0625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lightTrellis">
        <fgColor indexed="22"/>
        <bgColor indexed="55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3" fillId="2" borderId="1" xfId="0" applyFont="1" applyFill="1" applyBorder="1" applyAlignment="1">
      <alignment/>
    </xf>
    <xf numFmtId="0" fontId="13" fillId="2" borderId="1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3" fillId="3" borderId="2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/>
      <protection locked="0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8" fillId="0" borderId="0" xfId="0" applyFont="1" applyAlignment="1" applyProtection="1">
      <alignment horizontal="centerContinuous" vertical="top"/>
      <protection locked="0"/>
    </xf>
    <xf numFmtId="0" fontId="4" fillId="0" borderId="0" xfId="0" applyFont="1" applyAlignment="1">
      <alignment horizontal="centerContinuous" vertical="top"/>
    </xf>
    <xf numFmtId="0" fontId="9" fillId="3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Continuous" vertical="top" wrapText="1"/>
    </xf>
    <xf numFmtId="0" fontId="16" fillId="4" borderId="5" xfId="0" applyFont="1" applyFill="1" applyBorder="1" applyAlignment="1">
      <alignment horizontal="centerContinuous" vertical="top" wrapText="1"/>
    </xf>
    <xf numFmtId="0" fontId="16" fillId="4" borderId="1" xfId="0" applyFont="1" applyFill="1" applyBorder="1" applyAlignment="1">
      <alignment horizontal="centerContinuous" vertical="top" wrapText="1"/>
    </xf>
    <xf numFmtId="0" fontId="16" fillId="4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left" vertical="center" wrapText="1"/>
    </xf>
    <xf numFmtId="0" fontId="11" fillId="6" borderId="0" xfId="0" applyFont="1" applyFill="1" applyAlignment="1">
      <alignment/>
    </xf>
    <xf numFmtId="0" fontId="9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/>
      <protection locked="0"/>
    </xf>
    <xf numFmtId="0" fontId="9" fillId="7" borderId="1" xfId="0" applyFont="1" applyFill="1" applyBorder="1" applyAlignment="1">
      <alignment horizontal="left" vertical="center" wrapText="1"/>
    </xf>
    <xf numFmtId="0" fontId="4" fillId="6" borderId="0" xfId="0" applyFont="1" applyFill="1" applyAlignment="1">
      <alignment/>
    </xf>
    <xf numFmtId="0" fontId="4" fillId="6" borderId="0" xfId="0" applyFont="1" applyFill="1" applyAlignment="1">
      <alignment horizontal="left" vertical="center"/>
    </xf>
    <xf numFmtId="0" fontId="9" fillId="6" borderId="0" xfId="0" applyFont="1" applyFill="1" applyAlignment="1">
      <alignment/>
    </xf>
    <xf numFmtId="0" fontId="7" fillId="0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9" fillId="6" borderId="0" xfId="0" applyFont="1" applyFill="1" applyBorder="1" applyAlignment="1">
      <alignment wrapText="1"/>
    </xf>
    <xf numFmtId="0" fontId="4" fillId="0" borderId="0" xfId="0" applyFont="1" applyBorder="1" applyAlignment="1" applyProtection="1">
      <alignment/>
      <protection locked="0"/>
    </xf>
    <xf numFmtId="0" fontId="7" fillId="6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9" fillId="5" borderId="1" xfId="0" applyFont="1" applyFill="1" applyBorder="1" applyAlignment="1">
      <alignment wrapText="1"/>
    </xf>
    <xf numFmtId="0" fontId="4" fillId="6" borderId="1" xfId="0" applyFont="1" applyFill="1" applyBorder="1" applyAlignment="1" applyProtection="1">
      <alignment/>
      <protection locked="0"/>
    </xf>
    <xf numFmtId="0" fontId="7" fillId="8" borderId="1" xfId="0" applyFont="1" applyFill="1" applyBorder="1" applyAlignment="1">
      <alignment horizontal="center" vertical="top" wrapText="1"/>
    </xf>
    <xf numFmtId="0" fontId="4" fillId="6" borderId="0" xfId="0" applyFont="1" applyFill="1" applyBorder="1" applyAlignment="1" applyProtection="1">
      <alignment/>
      <protection locked="0"/>
    </xf>
    <xf numFmtId="0" fontId="7" fillId="8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 applyProtection="1">
      <alignment/>
      <protection locked="0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9" fillId="0" borderId="0" xfId="0" applyFont="1" applyAlignment="1" applyProtection="1">
      <alignment horizontal="center" vertical="top"/>
      <protection locked="0"/>
    </xf>
    <xf numFmtId="168" fontId="7" fillId="0" borderId="1" xfId="0" applyNumberFormat="1" applyFont="1" applyFill="1" applyBorder="1" applyAlignment="1">
      <alignment horizontal="right" vertical="top" wrapText="1"/>
    </xf>
    <xf numFmtId="168" fontId="17" fillId="0" borderId="1" xfId="0" applyNumberFormat="1" applyFont="1" applyBorder="1" applyAlignment="1" applyProtection="1">
      <alignment horizontal="right"/>
      <protection locked="0"/>
    </xf>
    <xf numFmtId="168" fontId="4" fillId="0" borderId="1" xfId="0" applyNumberFormat="1" applyFont="1" applyBorder="1" applyAlignment="1" applyProtection="1">
      <alignment horizontal="right"/>
      <protection locked="0"/>
    </xf>
    <xf numFmtId="168" fontId="4" fillId="0" borderId="0" xfId="0" applyNumberFormat="1" applyFont="1" applyBorder="1" applyAlignment="1" applyProtection="1">
      <alignment horizontal="right"/>
      <protection locked="0"/>
    </xf>
    <xf numFmtId="168" fontId="7" fillId="6" borderId="0" xfId="0" applyNumberFormat="1" applyFont="1" applyFill="1" applyBorder="1" applyAlignment="1">
      <alignment horizontal="right" vertical="top" wrapText="1"/>
    </xf>
    <xf numFmtId="168" fontId="7" fillId="0" borderId="1" xfId="0" applyNumberFormat="1" applyFont="1" applyBorder="1" applyAlignment="1" applyProtection="1">
      <alignment horizontal="right"/>
      <protection locked="0"/>
    </xf>
    <xf numFmtId="168" fontId="9" fillId="0" borderId="1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>
      <alignment/>
    </xf>
    <xf numFmtId="168" fontId="4" fillId="6" borderId="1" xfId="0" applyNumberFormat="1" applyFont="1" applyFill="1" applyBorder="1" applyAlignment="1" applyProtection="1">
      <alignment horizontal="right"/>
      <protection locked="0"/>
    </xf>
    <xf numFmtId="181" fontId="4" fillId="0" borderId="1" xfId="0" applyNumberFormat="1" applyFont="1" applyBorder="1" applyAlignment="1" applyProtection="1">
      <alignment/>
      <protection locked="0"/>
    </xf>
    <xf numFmtId="182" fontId="4" fillId="0" borderId="1" xfId="0" applyNumberFormat="1" applyFont="1" applyBorder="1" applyAlignment="1" applyProtection="1">
      <alignment/>
      <protection locked="0"/>
    </xf>
    <xf numFmtId="181" fontId="7" fillId="0" borderId="1" xfId="0" applyNumberFormat="1" applyFont="1" applyFill="1" applyBorder="1" applyAlignment="1">
      <alignment horizontal="right" vertical="top" wrapText="1"/>
    </xf>
    <xf numFmtId="181" fontId="7" fillId="0" borderId="1" xfId="0" applyNumberFormat="1" applyFont="1" applyBorder="1" applyAlignment="1" applyProtection="1">
      <alignment horizontal="right"/>
      <protection locked="0"/>
    </xf>
    <xf numFmtId="181" fontId="4" fillId="0" borderId="1" xfId="0" applyNumberFormat="1" applyFont="1" applyBorder="1" applyAlignment="1" applyProtection="1">
      <alignment horizontal="right"/>
      <protection locked="0"/>
    </xf>
    <xf numFmtId="181" fontId="9" fillId="0" borderId="1" xfId="0" applyNumberFormat="1" applyFont="1" applyBorder="1" applyAlignment="1" applyProtection="1">
      <alignment horizontal="right"/>
      <protection locked="0"/>
    </xf>
    <xf numFmtId="181" fontId="4" fillId="0" borderId="1" xfId="0" applyNumberFormat="1" applyFont="1" applyFill="1" applyBorder="1" applyAlignment="1" applyProtection="1">
      <alignment horizontal="right"/>
      <protection locked="0"/>
    </xf>
    <xf numFmtId="181" fontId="17" fillId="0" borderId="1" xfId="0" applyNumberFormat="1" applyFont="1" applyFill="1" applyBorder="1" applyAlignment="1">
      <alignment horizontal="right" wrapText="1"/>
    </xf>
    <xf numFmtId="181" fontId="17" fillId="0" borderId="1" xfId="0" applyNumberFormat="1" applyFont="1" applyFill="1" applyBorder="1" applyAlignment="1">
      <alignment horizontal="right" vertical="top" wrapText="1"/>
    </xf>
    <xf numFmtId="181" fontId="9" fillId="0" borderId="1" xfId="0" applyNumberFormat="1" applyFont="1" applyBorder="1" applyAlignment="1" applyProtection="1">
      <alignment horizontal="right"/>
      <protection locked="0"/>
    </xf>
    <xf numFmtId="183" fontId="4" fillId="0" borderId="1" xfId="0" applyNumberFormat="1" applyFont="1" applyBorder="1" applyAlignment="1" applyProtection="1">
      <alignment horizontal="right"/>
      <protection locked="0"/>
    </xf>
    <xf numFmtId="183" fontId="9" fillId="0" borderId="1" xfId="0" applyNumberFormat="1" applyFont="1" applyBorder="1" applyAlignment="1" applyProtection="1">
      <alignment horizontal="right"/>
      <protection locked="0"/>
    </xf>
    <xf numFmtId="183" fontId="17" fillId="0" borderId="1" xfId="0" applyNumberFormat="1" applyFont="1" applyFill="1" applyBorder="1" applyAlignment="1">
      <alignment horizontal="right" vertical="top" wrapText="1"/>
    </xf>
    <xf numFmtId="183" fontId="9" fillId="0" borderId="1" xfId="0" applyNumberFormat="1" applyFont="1" applyBorder="1" applyAlignment="1" applyProtection="1">
      <alignment horizontal="right"/>
      <protection locked="0"/>
    </xf>
    <xf numFmtId="183" fontId="7" fillId="0" borderId="1" xfId="0" applyNumberFormat="1" applyFont="1" applyFill="1" applyBorder="1" applyAlignment="1">
      <alignment horizontal="right" vertical="top" wrapText="1"/>
    </xf>
    <xf numFmtId="183" fontId="4" fillId="0" borderId="1" xfId="0" applyNumberFormat="1" applyFont="1" applyBorder="1" applyAlignment="1" applyProtection="1">
      <alignment/>
      <protection locked="0"/>
    </xf>
    <xf numFmtId="183" fontId="4" fillId="0" borderId="1" xfId="0" applyNumberFormat="1" applyFont="1" applyBorder="1" applyAlignment="1" applyProtection="1">
      <alignment horizontal="right"/>
      <protection locked="0"/>
    </xf>
    <xf numFmtId="181" fontId="4" fillId="0" borderId="1" xfId="0" applyNumberFormat="1" applyFont="1" applyBorder="1" applyAlignment="1" applyProtection="1">
      <alignment horizontal="right"/>
      <protection locked="0"/>
    </xf>
    <xf numFmtId="183" fontId="4" fillId="0" borderId="1" xfId="0" applyNumberFormat="1" applyFont="1" applyFill="1" applyBorder="1" applyAlignment="1" applyProtection="1">
      <alignment/>
      <protection locked="0"/>
    </xf>
    <xf numFmtId="18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 applyProtection="1">
      <alignment horizontal="centerContinuous"/>
      <protection locked="0"/>
    </xf>
    <xf numFmtId="0" fontId="6" fillId="0" borderId="0" xfId="0" applyFont="1" applyAlignment="1">
      <alignment horizontal="left" vertical="center"/>
    </xf>
    <xf numFmtId="3" fontId="4" fillId="0" borderId="1" xfId="0" applyNumberFormat="1" applyFont="1" applyBorder="1" applyAlignment="1" applyProtection="1">
      <alignment horizontal="right"/>
      <protection locked="0"/>
    </xf>
    <xf numFmtId="0" fontId="14" fillId="0" borderId="0" xfId="0" applyFont="1" applyAlignment="1">
      <alignment horizontal="left" vertical="center"/>
    </xf>
    <xf numFmtId="181" fontId="9" fillId="7" borderId="1" xfId="0" applyNumberFormat="1" applyFont="1" applyFill="1" applyBorder="1" applyAlignment="1">
      <alignment horizontal="left" vertical="center" wrapText="1"/>
    </xf>
    <xf numFmtId="181" fontId="9" fillId="6" borderId="1" xfId="0" applyNumberFormat="1" applyFont="1" applyFill="1" applyBorder="1" applyAlignment="1" applyProtection="1">
      <alignment horizontal="right"/>
      <protection locked="0"/>
    </xf>
    <xf numFmtId="181" fontId="4" fillId="6" borderId="1" xfId="0" applyNumberFormat="1" applyFont="1" applyFill="1" applyBorder="1" applyAlignment="1" applyProtection="1">
      <alignment horizontal="right"/>
      <protection locked="0"/>
    </xf>
    <xf numFmtId="181" fontId="7" fillId="8" borderId="1" xfId="0" applyNumberFormat="1" applyFont="1" applyFill="1" applyBorder="1" applyAlignment="1">
      <alignment horizontal="right" vertical="top" wrapText="1"/>
    </xf>
    <xf numFmtId="168" fontId="17" fillId="6" borderId="1" xfId="0" applyNumberFormat="1" applyFont="1" applyFill="1" applyBorder="1" applyAlignment="1">
      <alignment horizontal="right" vertical="top" wrapText="1"/>
    </xf>
    <xf numFmtId="168" fontId="17" fillId="8" borderId="1" xfId="0" applyNumberFormat="1" applyFont="1" applyFill="1" applyBorder="1" applyAlignment="1">
      <alignment horizontal="right" vertical="top" wrapText="1"/>
    </xf>
    <xf numFmtId="168" fontId="17" fillId="0" borderId="1" xfId="0" applyNumberFormat="1" applyFont="1" applyFill="1" applyBorder="1" applyAlignment="1">
      <alignment horizontal="right" vertical="top" wrapText="1"/>
    </xf>
    <xf numFmtId="3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 applyProtection="1">
      <alignment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3" fontId="4" fillId="0" borderId="1" xfId="0" applyNumberFormat="1" applyFont="1" applyBorder="1" applyAlignment="1" applyProtection="1">
      <alignment/>
      <protection locked="0"/>
    </xf>
    <xf numFmtId="0" fontId="11" fillId="0" borderId="0" xfId="0" applyFont="1" applyAlignment="1" quotePrefix="1">
      <alignment/>
    </xf>
    <xf numFmtId="0" fontId="0" fillId="0" borderId="0" xfId="0" applyBorder="1" applyAlignment="1">
      <alignment/>
    </xf>
    <xf numFmtId="181" fontId="4" fillId="6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 applyProtection="1">
      <alignment/>
      <protection locked="0"/>
    </xf>
    <xf numFmtId="3" fontId="17" fillId="8" borderId="1" xfId="0" applyNumberFormat="1" applyFont="1" applyFill="1" applyBorder="1" applyAlignment="1">
      <alignment horizontal="right" vertical="top" wrapText="1"/>
    </xf>
    <xf numFmtId="181" fontId="9" fillId="6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 [0]" xfId="15"/>
    <cellStyle name="Currency [0]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217</xdr:row>
      <xdr:rowOff>38100</xdr:rowOff>
    </xdr:from>
    <xdr:to>
      <xdr:col>5</xdr:col>
      <xdr:colOff>628650</xdr:colOff>
      <xdr:row>219</xdr:row>
      <xdr:rowOff>123825</xdr:rowOff>
    </xdr:to>
    <xdr:sp>
      <xdr:nvSpPr>
        <xdr:cNvPr id="1" name="Tekst 3"/>
        <xdr:cNvSpPr txBox="1">
          <a:spLocks noChangeArrowheads="1"/>
        </xdr:cNvSpPr>
      </xdr:nvSpPr>
      <xdr:spPr>
        <a:xfrm>
          <a:off x="400050" y="41014650"/>
          <a:ext cx="55340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Raport kwartalny powinien ponadto zawierać informacje określone w § 49 ust. 3 Rozporządzenia Rady Ministrów z dnia 22 grudnia 1998 r.- Dz. U. Nr 163, poz. 1160.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5"/>
  <sheetViews>
    <sheetView tabSelected="1" workbookViewId="0" topLeftCell="A1">
      <selection activeCell="C205" sqref="C205:F211"/>
    </sheetView>
  </sheetViews>
  <sheetFormatPr defaultColWidth="9.140625" defaultRowHeight="12.75"/>
  <cols>
    <col min="1" max="1" width="3.140625" style="1" customWidth="1"/>
    <col min="2" max="2" width="42.7109375" style="1" customWidth="1"/>
    <col min="3" max="3" width="11.28125" style="1" customWidth="1"/>
    <col min="4" max="4" width="11.421875" style="1" customWidth="1"/>
    <col min="5" max="6" width="11.00390625" style="1" customWidth="1"/>
    <col min="7" max="16384" width="9.140625" style="1" customWidth="1"/>
  </cols>
  <sheetData>
    <row r="1" spans="1:6" ht="12.75" customHeight="1">
      <c r="A1" s="16"/>
      <c r="B1" s="13" t="s">
        <v>0</v>
      </c>
      <c r="C1" s="102" t="s">
        <v>1</v>
      </c>
      <c r="D1" s="17"/>
      <c r="E1" s="16"/>
      <c r="F1" s="16"/>
    </row>
    <row r="2" spans="1:6" ht="1.5" customHeight="1">
      <c r="A2" s="16"/>
      <c r="B2" s="18"/>
      <c r="C2" s="19" t="s">
        <v>2</v>
      </c>
      <c r="D2" s="20"/>
      <c r="E2" s="16"/>
      <c r="F2" s="16"/>
    </row>
    <row r="3" spans="1:6" ht="1.5" customHeight="1">
      <c r="A3" s="16"/>
      <c r="B3" s="18"/>
      <c r="C3" s="21"/>
      <c r="D3" s="20"/>
      <c r="E3" s="16"/>
      <c r="F3" s="16"/>
    </row>
    <row r="4" spans="1:6" ht="15">
      <c r="A4" s="16"/>
      <c r="B4" s="7" t="s">
        <v>3</v>
      </c>
      <c r="C4" s="8"/>
      <c r="D4" s="22"/>
      <c r="E4" s="23"/>
      <c r="F4" s="16"/>
    </row>
    <row r="5" spans="1:6" ht="4.5" customHeight="1">
      <c r="A5" s="16"/>
      <c r="B5" s="18"/>
      <c r="C5" s="24"/>
      <c r="D5" s="24"/>
      <c r="E5" s="24"/>
      <c r="F5" s="24"/>
    </row>
    <row r="6" spans="1:6" ht="12.75">
      <c r="A6" s="16"/>
      <c r="B6" s="25" t="s">
        <v>4</v>
      </c>
      <c r="C6" s="26"/>
      <c r="D6" s="26"/>
      <c r="E6" s="26"/>
      <c r="F6" s="26"/>
    </row>
    <row r="7" spans="1:6" ht="4.5" customHeight="1">
      <c r="A7" s="16"/>
      <c r="B7" s="18"/>
      <c r="C7" s="16"/>
      <c r="D7" s="16"/>
      <c r="E7" s="16"/>
      <c r="F7" s="16"/>
    </row>
    <row r="8" spans="1:6" ht="12.75">
      <c r="A8" s="16"/>
      <c r="B8" s="27" t="s">
        <v>5</v>
      </c>
      <c r="C8" s="28"/>
      <c r="D8" s="28"/>
      <c r="E8" s="28"/>
      <c r="F8" s="16"/>
    </row>
    <row r="9" spans="1:6" ht="4.5" customHeight="1">
      <c r="A9" s="16"/>
      <c r="B9" s="18"/>
      <c r="C9" s="16"/>
      <c r="D9" s="16"/>
      <c r="E9" s="16"/>
      <c r="F9" s="16"/>
    </row>
    <row r="10" spans="1:6" ht="12.75">
      <c r="A10" s="16"/>
      <c r="B10" s="29" t="s">
        <v>6</v>
      </c>
      <c r="C10" s="30"/>
      <c r="D10" s="16"/>
      <c r="E10" s="24" t="s">
        <v>7</v>
      </c>
      <c r="F10" s="16"/>
    </row>
    <row r="11" spans="1:6" ht="4.5" customHeight="1">
      <c r="A11" s="16"/>
      <c r="B11" s="7"/>
      <c r="C11" s="30"/>
      <c r="D11" s="16"/>
      <c r="E11" s="31" t="s">
        <v>2</v>
      </c>
      <c r="F11" s="32"/>
    </row>
    <row r="12" spans="1:6" ht="12">
      <c r="A12" s="16"/>
      <c r="B12" s="33"/>
      <c r="C12" s="34" t="s">
        <v>8</v>
      </c>
      <c r="D12" s="35"/>
      <c r="E12" s="36" t="s">
        <v>9</v>
      </c>
      <c r="F12" s="36"/>
    </row>
    <row r="13" spans="1:6" ht="63">
      <c r="A13" s="26"/>
      <c r="B13" s="14" t="s">
        <v>10</v>
      </c>
      <c r="C13" s="37" t="s">
        <v>201</v>
      </c>
      <c r="D13" s="37" t="s">
        <v>202</v>
      </c>
      <c r="E13" s="37" t="s">
        <v>203</v>
      </c>
      <c r="F13" s="37" t="s">
        <v>204</v>
      </c>
    </row>
    <row r="14" spans="1:6" ht="21" customHeight="1">
      <c r="A14" s="26"/>
      <c r="B14" s="38" t="s">
        <v>11</v>
      </c>
      <c r="C14" s="77">
        <f>E67</f>
        <v>734783</v>
      </c>
      <c r="D14" s="77">
        <f>F67</f>
        <v>2430118</v>
      </c>
      <c r="E14" s="110">
        <f>ROUND(C14/4.3045,0)</f>
        <v>170701</v>
      </c>
      <c r="F14" s="110">
        <f>ROUND(D14/4.2372,0)</f>
        <v>573520</v>
      </c>
    </row>
    <row r="15" spans="1:6" ht="12.75">
      <c r="A15" s="39"/>
      <c r="B15" s="40" t="s">
        <v>12</v>
      </c>
      <c r="C15" s="77">
        <f>E79</f>
        <v>21608</v>
      </c>
      <c r="D15" s="77">
        <f>F79</f>
        <v>94086</v>
      </c>
      <c r="E15" s="110">
        <f>ROUND(C15/4.3045,0)</f>
        <v>5020</v>
      </c>
      <c r="F15" s="110">
        <f>ROUND(D15/4.2372,0)</f>
        <v>22205</v>
      </c>
    </row>
    <row r="16" spans="1:6" ht="12.75">
      <c r="A16" s="39"/>
      <c r="B16" s="41" t="s">
        <v>13</v>
      </c>
      <c r="C16" s="77">
        <f>E90</f>
        <v>22545</v>
      </c>
      <c r="D16" s="77">
        <f>F90</f>
        <v>89501</v>
      </c>
      <c r="E16" s="110">
        <f>ROUND(C16/4.3045,0)</f>
        <v>5238</v>
      </c>
      <c r="F16" s="101">
        <f>ROUND(D16/4.2372,0)</f>
        <v>21123</v>
      </c>
    </row>
    <row r="17" spans="1:6" ht="12">
      <c r="A17" s="16"/>
      <c r="B17" s="41" t="s">
        <v>14</v>
      </c>
      <c r="C17" s="77">
        <f>E95</f>
        <v>7103</v>
      </c>
      <c r="D17" s="77">
        <f>F95</f>
        <v>32081</v>
      </c>
      <c r="E17" s="110">
        <f>ROUND(C17/4.3045,0)</f>
        <v>1650</v>
      </c>
      <c r="F17" s="101">
        <f>ROUND(D17/4.2372,0)</f>
        <v>7571</v>
      </c>
    </row>
    <row r="18" spans="1:6" ht="12">
      <c r="A18" s="16"/>
      <c r="B18" s="41" t="s">
        <v>213</v>
      </c>
      <c r="C18" s="77">
        <f>E41</f>
        <v>1336349</v>
      </c>
      <c r="D18" s="43"/>
      <c r="E18" s="110">
        <f>ROUND(C18/4.1689,0)</f>
        <v>320552</v>
      </c>
      <c r="F18" s="43"/>
    </row>
    <row r="19" spans="1:6" ht="12">
      <c r="A19" s="16"/>
      <c r="B19" s="40" t="s">
        <v>214</v>
      </c>
      <c r="C19" s="77">
        <f>E44</f>
        <v>423543</v>
      </c>
      <c r="D19" s="43"/>
      <c r="E19" s="110">
        <f>ROUND(C19/4.1689,0)</f>
        <v>101596</v>
      </c>
      <c r="F19" s="43"/>
    </row>
    <row r="20" spans="1:6" ht="14.25" customHeight="1">
      <c r="A20" s="16"/>
      <c r="B20" s="40" t="s">
        <v>215</v>
      </c>
      <c r="C20" s="77">
        <v>15000000</v>
      </c>
      <c r="D20" s="43"/>
      <c r="E20" s="77">
        <v>15000000</v>
      </c>
      <c r="F20" s="43"/>
    </row>
    <row r="21" spans="1:6" ht="21" customHeight="1">
      <c r="A21" s="16"/>
      <c r="B21" s="40" t="s">
        <v>216</v>
      </c>
      <c r="C21" s="78">
        <f>ROUND(C19*1000/C20,2)</f>
        <v>28.24</v>
      </c>
      <c r="D21" s="103"/>
      <c r="E21" s="78">
        <f>ROUND(C21/4.13,0)</f>
        <v>7</v>
      </c>
      <c r="F21" s="103"/>
    </row>
    <row r="22" spans="1:6" ht="6" customHeight="1">
      <c r="A22" s="44"/>
      <c r="B22" s="45"/>
      <c r="C22" s="46"/>
      <c r="D22" s="46"/>
      <c r="E22" s="44"/>
      <c r="F22" s="44"/>
    </row>
    <row r="23" spans="1:6" ht="52.5">
      <c r="A23" s="16"/>
      <c r="B23" s="15" t="s">
        <v>15</v>
      </c>
      <c r="C23" s="37" t="s">
        <v>205</v>
      </c>
      <c r="D23" s="37" t="s">
        <v>211</v>
      </c>
      <c r="E23" s="37" t="s">
        <v>206</v>
      </c>
      <c r="F23" s="37" t="s">
        <v>212</v>
      </c>
    </row>
    <row r="24" spans="1:6" ht="12.75">
      <c r="A24" s="16"/>
      <c r="B24" s="10" t="s">
        <v>16</v>
      </c>
      <c r="C24" s="68"/>
      <c r="D24" s="79"/>
      <c r="E24" s="68"/>
      <c r="F24" s="79"/>
    </row>
    <row r="25" spans="1:6" ht="12">
      <c r="A25" s="16"/>
      <c r="B25" s="48" t="s">
        <v>17</v>
      </c>
      <c r="C25" s="73">
        <f>SUM(C26:C29)+C31</f>
        <v>438807</v>
      </c>
      <c r="D25" s="73">
        <f>SUM(D26:D29)+D31</f>
        <v>0</v>
      </c>
      <c r="E25" s="73">
        <f>SUM(E26:E29)+E31</f>
        <v>537313</v>
      </c>
      <c r="F25" s="80">
        <f>SUM(F26:F29)+F31</f>
        <v>553018</v>
      </c>
    </row>
    <row r="26" spans="1:6" ht="12">
      <c r="A26" s="16"/>
      <c r="B26" s="48" t="s">
        <v>18</v>
      </c>
      <c r="C26" s="69">
        <v>19333</v>
      </c>
      <c r="D26" s="69"/>
      <c r="E26" s="69">
        <v>18776</v>
      </c>
      <c r="F26" s="69">
        <v>21330</v>
      </c>
    </row>
    <row r="27" spans="1:6" ht="12">
      <c r="A27" s="16"/>
      <c r="B27" s="48" t="s">
        <v>19</v>
      </c>
      <c r="C27" s="69">
        <v>12738</v>
      </c>
      <c r="D27" s="69"/>
      <c r="E27" s="69">
        <v>43305</v>
      </c>
      <c r="F27" s="69">
        <v>39079</v>
      </c>
    </row>
    <row r="28" spans="1:6" ht="12">
      <c r="A28" s="16"/>
      <c r="B28" s="48" t="s">
        <v>20</v>
      </c>
      <c r="C28" s="69">
        <v>338587</v>
      </c>
      <c r="D28" s="69"/>
      <c r="E28" s="69">
        <v>392810</v>
      </c>
      <c r="F28" s="69">
        <v>425121</v>
      </c>
    </row>
    <row r="29" spans="1:6" ht="12">
      <c r="A29" s="16"/>
      <c r="B29" s="48" t="s">
        <v>21</v>
      </c>
      <c r="C29" s="69">
        <v>39215</v>
      </c>
      <c r="D29" s="69"/>
      <c r="E29" s="69">
        <v>23149</v>
      </c>
      <c r="F29" s="69">
        <v>23354</v>
      </c>
    </row>
    <row r="30" spans="1:6" ht="24">
      <c r="A30" s="16"/>
      <c r="B30" s="48" t="s">
        <v>22</v>
      </c>
      <c r="C30" s="69">
        <v>4122</v>
      </c>
      <c r="D30" s="69"/>
      <c r="E30" s="69"/>
      <c r="F30" s="69">
        <v>6262</v>
      </c>
    </row>
    <row r="31" spans="1:6" ht="12">
      <c r="A31" s="16"/>
      <c r="B31" s="48" t="s">
        <v>23</v>
      </c>
      <c r="C31" s="69">
        <v>28934</v>
      </c>
      <c r="D31" s="69"/>
      <c r="E31" s="69">
        <v>59273</v>
      </c>
      <c r="F31" s="69">
        <v>44134</v>
      </c>
    </row>
    <row r="32" spans="1:6" ht="12">
      <c r="A32" s="16"/>
      <c r="B32" s="48" t="s">
        <v>24</v>
      </c>
      <c r="C32" s="68">
        <f>SUM(C33:C37)</f>
        <v>523498</v>
      </c>
      <c r="D32" s="73">
        <f>SUM(D33:D37)</f>
        <v>0</v>
      </c>
      <c r="E32" s="68">
        <f>SUM(E33:E37)</f>
        <v>783504</v>
      </c>
      <c r="F32" s="79">
        <f>SUM(F33:F37)</f>
        <v>918859</v>
      </c>
    </row>
    <row r="33" spans="1:6" ht="12">
      <c r="A33" s="16"/>
      <c r="B33" s="48" t="s">
        <v>25</v>
      </c>
      <c r="C33" s="69">
        <v>154311</v>
      </c>
      <c r="D33" s="69"/>
      <c r="E33" s="69">
        <v>199327</v>
      </c>
      <c r="F33" s="69">
        <v>218211</v>
      </c>
    </row>
    <row r="34" spans="1:6" ht="12">
      <c r="A34" s="16"/>
      <c r="B34" s="48" t="s">
        <v>26</v>
      </c>
      <c r="C34" s="70">
        <v>313713</v>
      </c>
      <c r="D34" s="70"/>
      <c r="E34" s="70">
        <v>482671</v>
      </c>
      <c r="F34" s="70">
        <v>617062</v>
      </c>
    </row>
    <row r="35" spans="1:6" ht="12">
      <c r="A35" s="16"/>
      <c r="B35" s="48" t="s">
        <v>27</v>
      </c>
      <c r="C35" s="70"/>
      <c r="D35" s="70"/>
      <c r="E35" s="70"/>
      <c r="F35" s="70"/>
    </row>
    <row r="36" spans="1:6" ht="12">
      <c r="A36" s="16"/>
      <c r="B36" s="48" t="s">
        <v>28</v>
      </c>
      <c r="C36" s="70">
        <v>5457</v>
      </c>
      <c r="D36" s="70"/>
      <c r="E36" s="70">
        <v>20558</v>
      </c>
      <c r="F36" s="70">
        <v>28202</v>
      </c>
    </row>
    <row r="37" spans="1:6" ht="12">
      <c r="A37" s="16"/>
      <c r="B37" s="48" t="s">
        <v>29</v>
      </c>
      <c r="C37" s="70">
        <v>50017</v>
      </c>
      <c r="D37" s="70"/>
      <c r="E37" s="70">
        <v>80948</v>
      </c>
      <c r="F37" s="70">
        <v>55384</v>
      </c>
    </row>
    <row r="38" spans="1:6" s="75" customFormat="1" ht="12">
      <c r="A38" s="30"/>
      <c r="B38" s="48" t="s">
        <v>30</v>
      </c>
      <c r="C38" s="74">
        <f>SUM(C39:C40)</f>
        <v>11795</v>
      </c>
      <c r="D38" s="73">
        <f>SUM(D39:D40)</f>
        <v>0</v>
      </c>
      <c r="E38" s="74">
        <f>SUM(E39:E40)</f>
        <v>15532</v>
      </c>
      <c r="F38" s="74">
        <f>SUM(F39:F40)</f>
        <v>16632</v>
      </c>
    </row>
    <row r="39" spans="1:6" ht="12">
      <c r="A39" s="16"/>
      <c r="B39" s="48" t="s">
        <v>31</v>
      </c>
      <c r="C39" s="70"/>
      <c r="D39" s="70"/>
      <c r="E39" s="70"/>
      <c r="F39" s="81"/>
    </row>
    <row r="40" spans="1:6" ht="12">
      <c r="A40" s="16"/>
      <c r="B40" s="48" t="s">
        <v>32</v>
      </c>
      <c r="C40" s="70">
        <v>11795</v>
      </c>
      <c r="D40" s="70"/>
      <c r="E40" s="70">
        <v>15532</v>
      </c>
      <c r="F40" s="70">
        <v>16632</v>
      </c>
    </row>
    <row r="41" spans="1:6" s="75" customFormat="1" ht="12.75">
      <c r="A41" s="30"/>
      <c r="B41" s="11" t="s">
        <v>33</v>
      </c>
      <c r="C41" s="74">
        <f>C25+C32+C38</f>
        <v>974100</v>
      </c>
      <c r="D41" s="73">
        <f>D25+D32+D38</f>
        <v>0</v>
      </c>
      <c r="E41" s="74">
        <f>E25+E32+E38</f>
        <v>1336349</v>
      </c>
      <c r="F41" s="82">
        <f>F25+F32+F38</f>
        <v>1488509</v>
      </c>
    </row>
    <row r="42" spans="1:6" ht="6" customHeight="1">
      <c r="A42" s="49"/>
      <c r="B42" s="50"/>
      <c r="C42" s="71"/>
      <c r="D42" s="72"/>
      <c r="E42" s="71"/>
      <c r="F42" s="72"/>
    </row>
    <row r="43" spans="1:6" ht="12.75">
      <c r="A43" s="16"/>
      <c r="B43" s="11" t="s">
        <v>34</v>
      </c>
      <c r="C43" s="87"/>
      <c r="D43" s="87"/>
      <c r="E43" s="83"/>
      <c r="F43" s="83"/>
    </row>
    <row r="44" spans="1:6" s="75" customFormat="1" ht="12">
      <c r="A44" s="30"/>
      <c r="B44" s="48" t="s">
        <v>35</v>
      </c>
      <c r="C44" s="82">
        <f>SUM(C45:C53)</f>
        <v>389863</v>
      </c>
      <c r="D44" s="88">
        <f>SUM(D45:D53)</f>
        <v>0</v>
      </c>
      <c r="E44" s="82">
        <f>SUM(E45:E53)</f>
        <v>423543</v>
      </c>
      <c r="F44" s="82">
        <f>SUM(F45:F53)</f>
        <v>411386</v>
      </c>
    </row>
    <row r="45" spans="1:6" ht="12">
      <c r="A45" s="16"/>
      <c r="B45" s="48" t="s">
        <v>36</v>
      </c>
      <c r="C45" s="70">
        <v>75000</v>
      </c>
      <c r="D45" s="87"/>
      <c r="E45" s="81">
        <v>75000</v>
      </c>
      <c r="F45" s="81">
        <v>75000</v>
      </c>
    </row>
    <row r="46" spans="1:6" ht="12" customHeight="1">
      <c r="A46" s="16"/>
      <c r="B46" s="48" t="s">
        <v>37</v>
      </c>
      <c r="C46" s="70"/>
      <c r="D46" s="89"/>
      <c r="E46" s="84"/>
      <c r="F46" s="84"/>
    </row>
    <row r="47" spans="1:6" ht="12">
      <c r="A47" s="16"/>
      <c r="B47" s="54" t="s">
        <v>38</v>
      </c>
      <c r="C47" s="70">
        <v>259810</v>
      </c>
      <c r="D47" s="87"/>
      <c r="E47" s="81">
        <v>296300</v>
      </c>
      <c r="F47" s="81">
        <v>305452</v>
      </c>
    </row>
    <row r="48" spans="1:6" ht="12">
      <c r="A48" s="16"/>
      <c r="B48" s="48" t="s">
        <v>39</v>
      </c>
      <c r="C48" s="70">
        <v>16117</v>
      </c>
      <c r="D48" s="87"/>
      <c r="E48" s="81">
        <v>33199</v>
      </c>
      <c r="F48" s="81">
        <v>17058</v>
      </c>
    </row>
    <row r="49" spans="1:6" ht="12">
      <c r="A49" s="16"/>
      <c r="B49" s="48" t="s">
        <v>40</v>
      </c>
      <c r="C49" s="70">
        <v>5500</v>
      </c>
      <c r="D49" s="87"/>
      <c r="E49" s="81">
        <v>5500</v>
      </c>
      <c r="F49" s="81">
        <v>5500</v>
      </c>
    </row>
    <row r="50" spans="1:6" ht="24">
      <c r="A50" s="16"/>
      <c r="B50" s="48" t="s">
        <v>41</v>
      </c>
      <c r="C50" s="87"/>
      <c r="D50" s="87"/>
      <c r="E50" s="81">
        <v>0</v>
      </c>
      <c r="F50" s="81"/>
    </row>
    <row r="51" spans="1:6" ht="12">
      <c r="A51" s="16"/>
      <c r="B51" s="48" t="s">
        <v>42</v>
      </c>
      <c r="C51" s="70">
        <v>1364</v>
      </c>
      <c r="D51" s="87"/>
      <c r="E51" s="81">
        <v>1406</v>
      </c>
      <c r="F51" s="81">
        <v>1517</v>
      </c>
    </row>
    <row r="52" spans="1:6" ht="12" customHeight="1">
      <c r="A52" s="16"/>
      <c r="B52" s="48" t="s">
        <v>43</v>
      </c>
      <c r="C52" s="81">
        <v>-7864</v>
      </c>
      <c r="D52" s="87"/>
      <c r="E52" s="81">
        <v>-19943</v>
      </c>
      <c r="F52" s="81">
        <v>-18119</v>
      </c>
    </row>
    <row r="53" spans="1:6" ht="12" customHeight="1">
      <c r="A53" s="16"/>
      <c r="B53" s="48" t="s">
        <v>44</v>
      </c>
      <c r="C53" s="70">
        <v>39936</v>
      </c>
      <c r="D53" s="87"/>
      <c r="E53" s="81">
        <v>32081</v>
      </c>
      <c r="F53" s="81">
        <v>24978</v>
      </c>
    </row>
    <row r="54" spans="1:6" s="75" customFormat="1" ht="12" customHeight="1">
      <c r="A54" s="30"/>
      <c r="B54" s="48" t="s">
        <v>45</v>
      </c>
      <c r="C54" s="90"/>
      <c r="D54" s="90"/>
      <c r="E54" s="81"/>
      <c r="F54" s="81"/>
    </row>
    <row r="55" spans="1:6" s="75" customFormat="1" ht="12" customHeight="1">
      <c r="A55" s="30"/>
      <c r="B55" s="48" t="s">
        <v>46</v>
      </c>
      <c r="C55" s="82">
        <v>5981</v>
      </c>
      <c r="D55" s="91"/>
      <c r="E55" s="79">
        <v>2566</v>
      </c>
      <c r="F55" s="79">
        <v>4970</v>
      </c>
    </row>
    <row r="56" spans="1:6" s="75" customFormat="1" ht="12" customHeight="1">
      <c r="A56" s="30"/>
      <c r="B56" s="48" t="s">
        <v>47</v>
      </c>
      <c r="C56" s="82">
        <v>88400</v>
      </c>
      <c r="D56" s="88"/>
      <c r="E56" s="82">
        <v>87637</v>
      </c>
      <c r="F56" s="82">
        <v>127078</v>
      </c>
    </row>
    <row r="57" spans="1:6" ht="12" customHeight="1">
      <c r="A57" s="55"/>
      <c r="B57" s="48" t="s">
        <v>48</v>
      </c>
      <c r="C57" s="82">
        <f>SUM(C58:C59)</f>
        <v>4572</v>
      </c>
      <c r="D57" s="88">
        <f>SUM(D58:D59)</f>
        <v>0</v>
      </c>
      <c r="E57" s="82">
        <f>SUM(E58:E59)</f>
        <v>6810</v>
      </c>
      <c r="F57" s="82">
        <f>SUM(F58:F59)</f>
        <v>5670</v>
      </c>
    </row>
    <row r="58" spans="1:6" ht="12" customHeight="1">
      <c r="A58" s="55"/>
      <c r="B58" s="48" t="s">
        <v>49</v>
      </c>
      <c r="C58" s="70">
        <v>1632</v>
      </c>
      <c r="D58" s="87"/>
      <c r="E58" s="81">
        <v>773</v>
      </c>
      <c r="F58" s="81">
        <v>2330</v>
      </c>
    </row>
    <row r="59" spans="1:6" s="75" customFormat="1" ht="12" customHeight="1">
      <c r="A59" s="30"/>
      <c r="B59" s="48" t="s">
        <v>50</v>
      </c>
      <c r="C59" s="87">
        <v>2940</v>
      </c>
      <c r="D59" s="87"/>
      <c r="E59" s="81">
        <v>6037</v>
      </c>
      <c r="F59" s="81">
        <v>3340</v>
      </c>
    </row>
    <row r="60" spans="1:6" ht="12" customHeight="1">
      <c r="A60" s="16"/>
      <c r="B60" s="48" t="s">
        <v>51</v>
      </c>
      <c r="C60" s="82">
        <f>SUM(C61:C62)</f>
        <v>438487</v>
      </c>
      <c r="D60" s="88">
        <f>SUM(D61:D62)</f>
        <v>0</v>
      </c>
      <c r="E60" s="82">
        <f>SUM(E61:E62)</f>
        <v>731992</v>
      </c>
      <c r="F60" s="82">
        <f>SUM(F61:F62)</f>
        <v>856080</v>
      </c>
    </row>
    <row r="61" spans="1:6" ht="12" customHeight="1">
      <c r="A61" s="16"/>
      <c r="B61" s="48" t="s">
        <v>52</v>
      </c>
      <c r="C61" s="70">
        <v>45361</v>
      </c>
      <c r="D61" s="87"/>
      <c r="E61" s="81">
        <v>50935</v>
      </c>
      <c r="F61" s="81">
        <v>54803</v>
      </c>
    </row>
    <row r="62" spans="1:6" ht="12" customHeight="1">
      <c r="A62" s="16"/>
      <c r="B62" s="48" t="s">
        <v>53</v>
      </c>
      <c r="C62" s="70">
        <v>393126</v>
      </c>
      <c r="D62" s="89"/>
      <c r="E62" s="85">
        <v>681057</v>
      </c>
      <c r="F62" s="85">
        <v>801277</v>
      </c>
    </row>
    <row r="63" spans="1:6" s="75" customFormat="1" ht="24">
      <c r="A63" s="30"/>
      <c r="B63" s="48" t="s">
        <v>54</v>
      </c>
      <c r="C63" s="82">
        <v>46797</v>
      </c>
      <c r="D63" s="90"/>
      <c r="E63" s="86">
        <v>83801</v>
      </c>
      <c r="F63" s="86">
        <v>83325</v>
      </c>
    </row>
    <row r="64" spans="1:6" ht="12.75" customHeight="1">
      <c r="A64" s="16"/>
      <c r="B64" s="11" t="s">
        <v>55</v>
      </c>
      <c r="C64" s="82">
        <f>C44+C55+C56+C57+C60+C63</f>
        <v>974100</v>
      </c>
      <c r="D64" s="88">
        <f>D44+D55+D56+D57+D60+D63</f>
        <v>0</v>
      </c>
      <c r="E64" s="82">
        <f>E44+E55+E56+E57+E60+E63</f>
        <v>1336349</v>
      </c>
      <c r="F64" s="82">
        <f>F44+F55+F56+F57+F60+F63</f>
        <v>1488509</v>
      </c>
    </row>
    <row r="65" ht="6" customHeight="1"/>
    <row r="66" spans="1:6" ht="72" customHeight="1">
      <c r="A66" s="16"/>
      <c r="B66" s="15" t="s">
        <v>56</v>
      </c>
      <c r="C66" s="37" t="s">
        <v>207</v>
      </c>
      <c r="D66" s="37" t="s">
        <v>208</v>
      </c>
      <c r="E66" s="37" t="s">
        <v>209</v>
      </c>
      <c r="F66" s="37" t="s">
        <v>210</v>
      </c>
    </row>
    <row r="67" spans="1:6" s="75" customFormat="1" ht="24" customHeight="1">
      <c r="A67" s="30"/>
      <c r="B67" s="56" t="s">
        <v>11</v>
      </c>
      <c r="C67" s="74">
        <f>SUM(C68:C69)</f>
        <v>0</v>
      </c>
      <c r="D67" s="74">
        <f>SUM(D68:D69)</f>
        <v>1692797</v>
      </c>
      <c r="E67" s="74">
        <f>SUM(E68:E69)</f>
        <v>734783</v>
      </c>
      <c r="F67" s="74">
        <f>SUM(F68:F69)</f>
        <v>2430118</v>
      </c>
    </row>
    <row r="68" spans="1:6" ht="12" customHeight="1">
      <c r="A68" s="16"/>
      <c r="B68" s="48" t="s">
        <v>57</v>
      </c>
      <c r="C68" s="70" t="s">
        <v>2</v>
      </c>
      <c r="D68" s="70">
        <v>1490023</v>
      </c>
      <c r="E68" s="70">
        <v>663550</v>
      </c>
      <c r="F68" s="107">
        <v>2173308</v>
      </c>
    </row>
    <row r="69" spans="1:6" ht="12" customHeight="1">
      <c r="A69" s="16"/>
      <c r="B69" s="48" t="s">
        <v>58</v>
      </c>
      <c r="C69" s="70"/>
      <c r="D69" s="70">
        <v>202774</v>
      </c>
      <c r="E69" s="70">
        <v>71233</v>
      </c>
      <c r="F69" s="107">
        <v>256810</v>
      </c>
    </row>
    <row r="70" spans="1:6" s="75" customFormat="1" ht="12" customHeight="1">
      <c r="A70" s="30"/>
      <c r="B70" s="48" t="s">
        <v>59</v>
      </c>
      <c r="C70" s="74">
        <f>SUM(C71:C72)</f>
        <v>0</v>
      </c>
      <c r="D70" s="74">
        <f>SUM(D71:D72)</f>
        <v>1435825</v>
      </c>
      <c r="E70" s="74">
        <f>SUM(E71:E72)</f>
        <v>649255</v>
      </c>
      <c r="F70" s="74">
        <f>SUM(F71:F72)</f>
        <v>2092973</v>
      </c>
    </row>
    <row r="71" spans="1:6" ht="12" customHeight="1">
      <c r="A71" s="16"/>
      <c r="B71" s="48" t="s">
        <v>60</v>
      </c>
      <c r="C71" s="70"/>
      <c r="D71" s="70">
        <v>1253001</v>
      </c>
      <c r="E71" s="70">
        <v>581754</v>
      </c>
      <c r="F71" s="107">
        <v>1864884</v>
      </c>
    </row>
    <row r="72" spans="1:6" ht="12" customHeight="1">
      <c r="A72" s="16"/>
      <c r="B72" s="48" t="s">
        <v>61</v>
      </c>
      <c r="C72" s="70"/>
      <c r="D72" s="70">
        <v>182824</v>
      </c>
      <c r="E72" s="70">
        <v>67501</v>
      </c>
      <c r="F72" s="107">
        <v>228089</v>
      </c>
    </row>
    <row r="73" spans="1:6" s="75" customFormat="1" ht="12" customHeight="1">
      <c r="A73" s="30"/>
      <c r="B73" s="48" t="s">
        <v>62</v>
      </c>
      <c r="C73" s="68">
        <f>C67-C70</f>
        <v>0</v>
      </c>
      <c r="D73" s="68">
        <f>D67-D70</f>
        <v>256972</v>
      </c>
      <c r="E73" s="68">
        <f>E67-E70</f>
        <v>85528</v>
      </c>
      <c r="F73" s="68">
        <f>F67-F70</f>
        <v>337145</v>
      </c>
    </row>
    <row r="74" spans="1:6" ht="12" customHeight="1">
      <c r="A74" s="16"/>
      <c r="B74" s="48" t="s">
        <v>63</v>
      </c>
      <c r="C74" s="70"/>
      <c r="D74" s="70">
        <v>18840</v>
      </c>
      <c r="E74" s="70">
        <v>8173</v>
      </c>
      <c r="F74" s="107">
        <v>28927</v>
      </c>
    </row>
    <row r="75" spans="1:6" ht="11.25" customHeight="1">
      <c r="A75" s="16"/>
      <c r="B75" s="48" t="s">
        <v>64</v>
      </c>
      <c r="C75" s="70"/>
      <c r="D75" s="70">
        <v>170951</v>
      </c>
      <c r="E75" s="70">
        <v>70069</v>
      </c>
      <c r="F75" s="107">
        <v>230778</v>
      </c>
    </row>
    <row r="76" spans="1:6" s="75" customFormat="1" ht="12" customHeight="1">
      <c r="A76" s="30"/>
      <c r="B76" s="48" t="s">
        <v>65</v>
      </c>
      <c r="C76" s="74">
        <f>C73-C74-C75</f>
        <v>0</v>
      </c>
      <c r="D76" s="74">
        <f>D73-D74-D75</f>
        <v>67181</v>
      </c>
      <c r="E76" s="74">
        <f>E73-E74-E75</f>
        <v>7286</v>
      </c>
      <c r="F76" s="74">
        <f>F73-F74-F75</f>
        <v>77440</v>
      </c>
    </row>
    <row r="77" spans="1:6" ht="12" customHeight="1">
      <c r="A77" s="16"/>
      <c r="B77" s="48" t="s">
        <v>66</v>
      </c>
      <c r="C77" s="70"/>
      <c r="D77" s="70">
        <v>27395</v>
      </c>
      <c r="E77" s="70">
        <v>30074</v>
      </c>
      <c r="F77" s="76">
        <v>58061</v>
      </c>
    </row>
    <row r="78" spans="1:6" ht="12" customHeight="1">
      <c r="A78" s="16"/>
      <c r="B78" s="48" t="s">
        <v>67</v>
      </c>
      <c r="C78" s="70"/>
      <c r="D78" s="70">
        <v>25716</v>
      </c>
      <c r="E78" s="70">
        <v>15752</v>
      </c>
      <c r="F78" s="76">
        <v>41415</v>
      </c>
    </row>
    <row r="79" spans="1:6" s="75" customFormat="1" ht="12" customHeight="1">
      <c r="A79" s="30"/>
      <c r="B79" s="48" t="s">
        <v>68</v>
      </c>
      <c r="C79" s="74">
        <f>C76+C77-C78</f>
        <v>0</v>
      </c>
      <c r="D79" s="74">
        <f>D76+D77-D78</f>
        <v>68860</v>
      </c>
      <c r="E79" s="74">
        <f>E76+E77-E78</f>
        <v>21608</v>
      </c>
      <c r="F79" s="74">
        <f>F76+F77-F78</f>
        <v>94086</v>
      </c>
    </row>
    <row r="80" spans="1:6" ht="12" customHeight="1">
      <c r="A80" s="16"/>
      <c r="B80" s="48" t="s">
        <v>69</v>
      </c>
      <c r="C80" s="70"/>
      <c r="D80" s="70">
        <v>116</v>
      </c>
      <c r="E80" s="70">
        <v>2192</v>
      </c>
      <c r="F80" s="76">
        <v>11154</v>
      </c>
    </row>
    <row r="81" spans="1:6" ht="12" customHeight="1">
      <c r="A81" s="16"/>
      <c r="B81" s="48" t="s">
        <v>70</v>
      </c>
      <c r="C81" s="70"/>
      <c r="D81" s="70"/>
      <c r="E81" s="70"/>
      <c r="F81" s="76"/>
    </row>
    <row r="82" spans="1:6" ht="12" customHeight="1">
      <c r="A82" s="16"/>
      <c r="B82" s="48" t="s">
        <v>71</v>
      </c>
      <c r="C82" s="70"/>
      <c r="D82" s="70">
        <v>26810</v>
      </c>
      <c r="E82" s="70">
        <v>8508</v>
      </c>
      <c r="F82" s="76">
        <v>26290</v>
      </c>
    </row>
    <row r="83" spans="1:6" ht="12" customHeight="1">
      <c r="A83" s="16"/>
      <c r="B83" s="48" t="s">
        <v>72</v>
      </c>
      <c r="C83" s="68"/>
      <c r="D83" s="70">
        <v>38175</v>
      </c>
      <c r="E83" s="109">
        <v>24744</v>
      </c>
      <c r="F83" s="108">
        <v>59727</v>
      </c>
    </row>
    <row r="84" spans="1:6" s="75" customFormat="1" ht="24">
      <c r="A84" s="30"/>
      <c r="B84" s="48" t="s">
        <v>73</v>
      </c>
      <c r="C84" s="74">
        <f>C79+C80+C81+C82-C83</f>
        <v>0</v>
      </c>
      <c r="D84" s="74">
        <f>D79+D80+D81+D82-D83</f>
        <v>57611</v>
      </c>
      <c r="E84" s="82">
        <f>E79+E80+E81+E82-E83</f>
        <v>7564</v>
      </c>
      <c r="F84" s="74">
        <f>F79+F80+F81+F82-F83</f>
        <v>71803</v>
      </c>
    </row>
    <row r="85" spans="1:6" s="75" customFormat="1" ht="12">
      <c r="A85" s="30"/>
      <c r="B85" s="48" t="s">
        <v>74</v>
      </c>
      <c r="C85" s="74">
        <f>C86-C87</f>
        <v>0</v>
      </c>
      <c r="D85" s="74">
        <f>D86-D87</f>
        <v>3244</v>
      </c>
      <c r="E85" s="74">
        <f>E86-E87</f>
        <v>17527</v>
      </c>
      <c r="F85" s="74">
        <f>F86-F87</f>
        <v>20854</v>
      </c>
    </row>
    <row r="86" spans="1:6" ht="12">
      <c r="A86" s="16"/>
      <c r="B86" s="48" t="s">
        <v>75</v>
      </c>
      <c r="C86" s="70"/>
      <c r="D86" s="70">
        <v>6923</v>
      </c>
      <c r="E86" s="70">
        <v>18635</v>
      </c>
      <c r="F86" s="76">
        <v>22943</v>
      </c>
    </row>
    <row r="87" spans="1:6" ht="12">
      <c r="A87" s="16"/>
      <c r="B87" s="48" t="s">
        <v>76</v>
      </c>
      <c r="C87" s="70"/>
      <c r="D87" s="70">
        <v>3679</v>
      </c>
      <c r="E87" s="70">
        <v>1108</v>
      </c>
      <c r="F87" s="76">
        <v>2089</v>
      </c>
    </row>
    <row r="88" spans="1:6" ht="12">
      <c r="A88" s="16"/>
      <c r="B88" s="48" t="s">
        <v>77</v>
      </c>
      <c r="C88" s="70"/>
      <c r="D88" s="70">
        <v>2266</v>
      </c>
      <c r="E88" s="70">
        <v>4236</v>
      </c>
      <c r="F88" s="76">
        <v>8716</v>
      </c>
    </row>
    <row r="89" spans="1:6" ht="12">
      <c r="A89" s="16"/>
      <c r="B89" s="48" t="s">
        <v>78</v>
      </c>
      <c r="C89" s="70"/>
      <c r="D89" s="70">
        <v>6675</v>
      </c>
      <c r="E89" s="70">
        <v>1690</v>
      </c>
      <c r="F89" s="76">
        <v>5560</v>
      </c>
    </row>
    <row r="90" spans="1:6" s="75" customFormat="1" ht="12">
      <c r="A90" s="30"/>
      <c r="B90" s="48" t="s">
        <v>79</v>
      </c>
      <c r="C90" s="74">
        <f>C84+C85-C88+C89</f>
        <v>0</v>
      </c>
      <c r="D90" s="74">
        <f>D84+D85-D88+D89</f>
        <v>65264</v>
      </c>
      <c r="E90" s="74">
        <f>E84+E85-E88+E89</f>
        <v>22545</v>
      </c>
      <c r="F90" s="74">
        <f>F84+F85-F88+F89</f>
        <v>89501</v>
      </c>
    </row>
    <row r="91" spans="1:6" ht="12" customHeight="1">
      <c r="A91" s="16"/>
      <c r="B91" s="48" t="s">
        <v>80</v>
      </c>
      <c r="C91" s="70"/>
      <c r="D91" s="70">
        <v>20015</v>
      </c>
      <c r="E91" s="70">
        <v>14886</v>
      </c>
      <c r="F91" s="76">
        <v>50156</v>
      </c>
    </row>
    <row r="92" spans="1:6" ht="12" customHeight="1">
      <c r="A92" s="16"/>
      <c r="B92" s="48" t="s">
        <v>81</v>
      </c>
      <c r="C92" s="70"/>
      <c r="D92" s="70">
        <v>47</v>
      </c>
      <c r="E92" s="81">
        <v>-503</v>
      </c>
      <c r="F92" s="81">
        <v>-52</v>
      </c>
    </row>
    <row r="93" spans="1:6" ht="24">
      <c r="A93" s="16"/>
      <c r="B93" s="48" t="s">
        <v>82</v>
      </c>
      <c r="C93" s="68"/>
      <c r="D93" s="82">
        <v>488</v>
      </c>
      <c r="E93" s="82">
        <v>-203</v>
      </c>
      <c r="F93" s="82">
        <v>2469</v>
      </c>
    </row>
    <row r="94" spans="1:6" ht="21.75" customHeight="1">
      <c r="A94" s="16"/>
      <c r="B94" s="48" t="s">
        <v>83</v>
      </c>
      <c r="C94" s="70"/>
      <c r="D94" s="81">
        <v>-5754</v>
      </c>
      <c r="E94" s="81">
        <v>-856</v>
      </c>
      <c r="F94" s="81">
        <v>-9785</v>
      </c>
    </row>
    <row r="95" spans="1:6" s="75" customFormat="1" ht="14.25" customHeight="1">
      <c r="A95" s="30"/>
      <c r="B95" s="48" t="s">
        <v>84</v>
      </c>
      <c r="C95" s="74">
        <f>C90-C91-C92+C93+C94</f>
        <v>0</v>
      </c>
      <c r="D95" s="74">
        <f>D90-D91-D92+D93+D94</f>
        <v>39936</v>
      </c>
      <c r="E95" s="82">
        <f>E90-E91-E92+E93+E94</f>
        <v>7103</v>
      </c>
      <c r="F95" s="74">
        <f>F90-F91-F92+F93+F94</f>
        <v>32081</v>
      </c>
    </row>
    <row r="96" spans="1:6" ht="6" customHeight="1">
      <c r="A96" s="16"/>
      <c r="B96" s="50"/>
      <c r="C96" s="51"/>
      <c r="D96" s="59"/>
      <c r="E96" s="51"/>
      <c r="F96" s="59"/>
    </row>
    <row r="97" spans="1:6" ht="12">
      <c r="A97" s="16"/>
      <c r="B97" s="48" t="s">
        <v>200</v>
      </c>
      <c r="C97" s="42"/>
      <c r="D97" s="43"/>
      <c r="E97" s="70">
        <v>32081</v>
      </c>
      <c r="F97" s="43"/>
    </row>
    <row r="98" spans="1:6" ht="12">
      <c r="A98" s="16"/>
      <c r="B98" s="48" t="s">
        <v>85</v>
      </c>
      <c r="C98" s="42"/>
      <c r="D98" s="43"/>
      <c r="E98" s="70">
        <v>15000000</v>
      </c>
      <c r="F98" s="43"/>
    </row>
    <row r="99" spans="1:6" ht="12">
      <c r="A99" s="16"/>
      <c r="B99" s="48" t="s">
        <v>86</v>
      </c>
      <c r="C99" s="42"/>
      <c r="D99" s="43"/>
      <c r="E99" s="42">
        <f>ROUND(E97*1000/E98,2)</f>
        <v>2.14</v>
      </c>
      <c r="F99" s="43"/>
    </row>
    <row r="100" spans="1:6" ht="6" customHeight="1">
      <c r="A100" s="16"/>
      <c r="B100" s="50"/>
      <c r="C100" s="52"/>
      <c r="D100" s="60"/>
      <c r="E100" s="61"/>
      <c r="F100" s="60"/>
    </row>
    <row r="101" spans="1:6" ht="63">
      <c r="A101" s="16"/>
      <c r="B101" s="15" t="s">
        <v>87</v>
      </c>
      <c r="C101" s="37" t="str">
        <f>C66</f>
        <v>IV. Kwartał
(rok poprz.) 
okres od 1.10.1998
do 31.12.1998                              </v>
      </c>
      <c r="D101" s="37" t="str">
        <f>D66</f>
        <v>4 kwartały 
narastająco
(rok poprz.) 
okres od 1.01.1998
do 31.12.1998                              </v>
      </c>
      <c r="E101" s="37" t="str">
        <f>E66</f>
        <v>IV. Kwartał
(rok bieżący)
okres od 1.10.1999
do 31.12.1999</v>
      </c>
      <c r="F101" s="37" t="str">
        <f>F66</f>
        <v>4 kwartały
narastająco
(rok bieżący)
okres od 1.01.1999 
do 31.12.1999                              </v>
      </c>
    </row>
    <row r="102" spans="1:6" ht="24" customHeight="1">
      <c r="A102" s="16"/>
      <c r="B102" s="62" t="s">
        <v>88</v>
      </c>
      <c r="C102" s="42" t="s">
        <v>2</v>
      </c>
      <c r="D102" s="57"/>
      <c r="E102" s="42"/>
      <c r="F102" s="57"/>
    </row>
    <row r="103" spans="1:6" ht="12" customHeight="1">
      <c r="A103" s="16"/>
      <c r="B103" s="62" t="s">
        <v>89</v>
      </c>
      <c r="C103" s="42" t="s">
        <v>2</v>
      </c>
      <c r="D103" s="57"/>
      <c r="E103" s="42"/>
      <c r="F103" s="57"/>
    </row>
    <row r="104" spans="1:6" ht="12" customHeight="1">
      <c r="A104" s="16"/>
      <c r="B104" s="62" t="s">
        <v>90</v>
      </c>
      <c r="C104" s="42"/>
      <c r="D104" s="70"/>
      <c r="E104" s="42"/>
      <c r="F104" s="57"/>
    </row>
    <row r="105" spans="1:6" ht="12" customHeight="1">
      <c r="A105" s="16"/>
      <c r="B105" s="62" t="s">
        <v>91</v>
      </c>
      <c r="C105" s="42"/>
      <c r="D105" s="57"/>
      <c r="E105" s="42"/>
      <c r="F105" s="57"/>
    </row>
    <row r="106" spans="1:6" ht="12" customHeight="1">
      <c r="A106" s="16"/>
      <c r="B106" s="62" t="s">
        <v>92</v>
      </c>
      <c r="C106" s="42"/>
      <c r="D106" s="57"/>
      <c r="E106" s="42"/>
      <c r="F106" s="57"/>
    </row>
    <row r="107" spans="1:6" ht="12" customHeight="1">
      <c r="A107" s="16"/>
      <c r="B107" s="62" t="s">
        <v>93</v>
      </c>
      <c r="C107" s="42"/>
      <c r="D107" s="57"/>
      <c r="E107" s="42"/>
      <c r="F107" s="57"/>
    </row>
    <row r="108" spans="1:6" ht="12" customHeight="1">
      <c r="A108" s="16"/>
      <c r="B108" s="62" t="s">
        <v>94</v>
      </c>
      <c r="C108" s="42"/>
      <c r="D108" s="57"/>
      <c r="E108" s="42"/>
      <c r="F108" s="57"/>
    </row>
    <row r="109" spans="1:6" ht="12" customHeight="1">
      <c r="A109" s="16"/>
      <c r="B109" s="62" t="s">
        <v>95</v>
      </c>
      <c r="C109" s="42"/>
      <c r="D109" s="57"/>
      <c r="E109" s="42"/>
      <c r="F109" s="57"/>
    </row>
    <row r="110" spans="1:6" ht="12" customHeight="1">
      <c r="A110" s="16"/>
      <c r="B110" s="62" t="s">
        <v>96</v>
      </c>
      <c r="C110" s="47"/>
      <c r="D110" s="58"/>
      <c r="E110" s="47"/>
      <c r="F110" s="58"/>
    </row>
    <row r="111" spans="1:6" ht="12" customHeight="1">
      <c r="A111" s="16"/>
      <c r="B111" s="62" t="s">
        <v>97</v>
      </c>
      <c r="C111" s="42" t="s">
        <v>2</v>
      </c>
      <c r="D111" s="57"/>
      <c r="E111" s="42"/>
      <c r="F111" s="57"/>
    </row>
    <row r="112" spans="1:6" ht="12" customHeight="1">
      <c r="A112" s="16"/>
      <c r="B112" s="62" t="s">
        <v>98</v>
      </c>
      <c r="C112" s="42"/>
      <c r="D112" s="57"/>
      <c r="E112" s="42"/>
      <c r="F112" s="57"/>
    </row>
    <row r="113" spans="1:6" ht="12" customHeight="1">
      <c r="A113" s="16"/>
      <c r="B113" s="62" t="s">
        <v>99</v>
      </c>
      <c r="C113" s="42"/>
      <c r="D113" s="57"/>
      <c r="E113" s="42"/>
      <c r="F113" s="57"/>
    </row>
    <row r="114" spans="1:6" ht="12" customHeight="1">
      <c r="A114" s="16"/>
      <c r="B114" s="62" t="s">
        <v>100</v>
      </c>
      <c r="C114" s="42"/>
      <c r="D114" s="57"/>
      <c r="E114" s="42"/>
      <c r="F114" s="57"/>
    </row>
    <row r="115" spans="1:6" ht="12" customHeight="1">
      <c r="A115" s="16"/>
      <c r="B115" s="62" t="s">
        <v>101</v>
      </c>
      <c r="C115" s="42"/>
      <c r="D115" s="57"/>
      <c r="E115" s="42"/>
      <c r="F115" s="57"/>
    </row>
    <row r="116" spans="1:6" ht="12" customHeight="1">
      <c r="A116" s="16"/>
      <c r="B116" s="62" t="s">
        <v>102</v>
      </c>
      <c r="C116" s="42"/>
      <c r="D116" s="57"/>
      <c r="E116" s="42"/>
      <c r="F116" s="57"/>
    </row>
    <row r="117" spans="1:6" ht="12" customHeight="1">
      <c r="A117" s="16"/>
      <c r="B117" s="62" t="s">
        <v>103</v>
      </c>
      <c r="C117" s="42"/>
      <c r="D117" s="57"/>
      <c r="E117" s="42"/>
      <c r="F117" s="57"/>
    </row>
    <row r="118" spans="1:6" ht="12" customHeight="1">
      <c r="A118" s="16"/>
      <c r="B118" s="62" t="s">
        <v>104</v>
      </c>
      <c r="C118" s="42"/>
      <c r="D118" s="57"/>
      <c r="E118" s="42"/>
      <c r="F118" s="57"/>
    </row>
    <row r="119" spans="1:6" ht="12" customHeight="1">
      <c r="A119" s="16"/>
      <c r="B119" s="62" t="s">
        <v>105</v>
      </c>
      <c r="C119" s="42"/>
      <c r="D119" s="57"/>
      <c r="E119" s="42"/>
      <c r="F119" s="57"/>
    </row>
    <row r="120" spans="1:6" ht="12" customHeight="1">
      <c r="A120" s="16"/>
      <c r="B120" s="62" t="s">
        <v>106</v>
      </c>
      <c r="C120" s="47"/>
      <c r="D120" s="58"/>
      <c r="E120" s="47"/>
      <c r="F120" s="58"/>
    </row>
    <row r="121" spans="1:6" ht="12" customHeight="1">
      <c r="A121" s="16"/>
      <c r="B121" s="62" t="s">
        <v>107</v>
      </c>
      <c r="C121" s="42"/>
      <c r="D121" s="57"/>
      <c r="E121" s="42"/>
      <c r="F121" s="57"/>
    </row>
    <row r="122" spans="1:6" ht="12" customHeight="1">
      <c r="A122" s="16"/>
      <c r="B122" s="62" t="s">
        <v>108</v>
      </c>
      <c r="C122" s="42"/>
      <c r="D122" s="57"/>
      <c r="E122" s="42"/>
      <c r="F122" s="57"/>
    </row>
    <row r="123" spans="1:6" ht="24">
      <c r="A123" s="16"/>
      <c r="B123" s="48" t="s">
        <v>109</v>
      </c>
      <c r="C123" s="74">
        <f>C124+C125</f>
        <v>0</v>
      </c>
      <c r="D123" s="74">
        <f>D124+D125</f>
        <v>10572</v>
      </c>
      <c r="E123" s="104">
        <f>E124+E125</f>
        <v>73712</v>
      </c>
      <c r="F123" s="104">
        <f>F124+F125</f>
        <v>74063</v>
      </c>
    </row>
    <row r="124" spans="1:6" ht="12">
      <c r="A124" s="16"/>
      <c r="B124" s="48" t="s">
        <v>110</v>
      </c>
      <c r="C124" s="70"/>
      <c r="D124" s="104">
        <v>39936</v>
      </c>
      <c r="E124" s="104">
        <v>7103</v>
      </c>
      <c r="F124" s="104">
        <v>32081</v>
      </c>
    </row>
    <row r="125" spans="1:6" ht="12">
      <c r="A125" s="16"/>
      <c r="B125" s="48" t="s">
        <v>111</v>
      </c>
      <c r="C125" s="74">
        <f>SUM(C126:C140)</f>
        <v>0</v>
      </c>
      <c r="D125" s="104">
        <f>SUM(D126:D140)</f>
        <v>-29364</v>
      </c>
      <c r="E125" s="104">
        <f>SUM(E126:E140)</f>
        <v>66609</v>
      </c>
      <c r="F125" s="104">
        <f>SUM(F126:F140)</f>
        <v>41982</v>
      </c>
    </row>
    <row r="126" spans="1:6" ht="24">
      <c r="A126" s="16"/>
      <c r="B126" s="48" t="s">
        <v>112</v>
      </c>
      <c r="C126" s="70"/>
      <c r="D126" s="105">
        <v>5754</v>
      </c>
      <c r="E126" s="105">
        <v>856</v>
      </c>
      <c r="F126" s="105">
        <v>9785</v>
      </c>
    </row>
    <row r="127" spans="1:6" ht="24">
      <c r="A127" s="16"/>
      <c r="B127" s="40" t="s">
        <v>113</v>
      </c>
      <c r="C127" s="70"/>
      <c r="D127" s="105">
        <v>-488</v>
      </c>
      <c r="E127" s="105">
        <v>202</v>
      </c>
      <c r="F127" s="105">
        <v>-2470</v>
      </c>
    </row>
    <row r="128" spans="1:6" ht="24">
      <c r="A128" s="16"/>
      <c r="B128" s="40" t="s">
        <v>114</v>
      </c>
      <c r="C128" s="70"/>
      <c r="D128" s="105">
        <v>33759</v>
      </c>
      <c r="E128" s="105">
        <v>25374</v>
      </c>
      <c r="F128" s="105">
        <v>64838</v>
      </c>
    </row>
    <row r="129" spans="1:6" ht="12">
      <c r="A129" s="16"/>
      <c r="B129" s="48" t="s">
        <v>115</v>
      </c>
      <c r="C129" s="70"/>
      <c r="D129" s="105"/>
      <c r="E129" s="105"/>
      <c r="F129" s="105"/>
    </row>
    <row r="130" spans="1:6" ht="12">
      <c r="A130" s="16"/>
      <c r="B130" s="48" t="s">
        <v>116</v>
      </c>
      <c r="C130" s="70"/>
      <c r="D130" s="105">
        <v>13238</v>
      </c>
      <c r="E130" s="105">
        <v>15923</v>
      </c>
      <c r="F130" s="105">
        <v>34813</v>
      </c>
    </row>
    <row r="131" spans="1:6" ht="12">
      <c r="A131" s="16"/>
      <c r="B131" s="48" t="s">
        <v>117</v>
      </c>
      <c r="C131" s="70"/>
      <c r="D131" s="105">
        <v>-11458</v>
      </c>
      <c r="E131" s="105">
        <v>-60227</v>
      </c>
      <c r="F131" s="105">
        <v>-78253</v>
      </c>
    </row>
    <row r="132" spans="1:6" ht="12">
      <c r="A132" s="16"/>
      <c r="B132" s="48" t="s">
        <v>118</v>
      </c>
      <c r="C132" s="70"/>
      <c r="D132" s="105">
        <v>-3910</v>
      </c>
      <c r="E132" s="105">
        <v>2697</v>
      </c>
      <c r="F132" s="105">
        <v>2633</v>
      </c>
    </row>
    <row r="133" spans="1:6" ht="24">
      <c r="A133" s="16"/>
      <c r="B133" s="48" t="s">
        <v>119</v>
      </c>
      <c r="C133" s="70"/>
      <c r="D133" s="105">
        <v>20015</v>
      </c>
      <c r="E133" s="105">
        <v>14371</v>
      </c>
      <c r="F133" s="105">
        <v>50037</v>
      </c>
    </row>
    <row r="134" spans="1:6" ht="12">
      <c r="A134" s="16"/>
      <c r="B134" s="48" t="s">
        <v>120</v>
      </c>
      <c r="C134" s="70"/>
      <c r="D134" s="105">
        <v>-20532</v>
      </c>
      <c r="E134" s="105">
        <v>-18507</v>
      </c>
      <c r="F134" s="105">
        <v>-44405</v>
      </c>
    </row>
    <row r="135" spans="1:6" ht="12">
      <c r="A135" s="16"/>
      <c r="B135" s="48" t="s">
        <v>121</v>
      </c>
      <c r="C135" s="70"/>
      <c r="D135" s="105">
        <v>-43524</v>
      </c>
      <c r="E135" s="105">
        <v>4656</v>
      </c>
      <c r="F135" s="105">
        <v>-31551</v>
      </c>
    </row>
    <row r="136" spans="1:6" ht="12">
      <c r="A136" s="16"/>
      <c r="B136" s="48" t="s">
        <v>122</v>
      </c>
      <c r="C136" s="70"/>
      <c r="D136" s="105">
        <v>-37970</v>
      </c>
      <c r="E136" s="105">
        <v>131069</v>
      </c>
      <c r="F136" s="105">
        <v>-77388</v>
      </c>
    </row>
    <row r="137" spans="1:6" ht="24">
      <c r="A137" s="16"/>
      <c r="B137" s="40" t="s">
        <v>123</v>
      </c>
      <c r="C137" s="70"/>
      <c r="D137" s="105">
        <v>12753</v>
      </c>
      <c r="E137" s="105">
        <v>-52884</v>
      </c>
      <c r="F137" s="105">
        <v>83625</v>
      </c>
    </row>
    <row r="138" spans="1:6" ht="12">
      <c r="A138" s="16"/>
      <c r="B138" s="48" t="s">
        <v>124</v>
      </c>
      <c r="C138" s="70"/>
      <c r="D138" s="105">
        <v>-7810</v>
      </c>
      <c r="E138" s="105">
        <v>-6580</v>
      </c>
      <c r="F138" s="105">
        <v>3592</v>
      </c>
    </row>
    <row r="139" spans="1:6" ht="12">
      <c r="A139" s="16"/>
      <c r="B139" s="48" t="s">
        <v>125</v>
      </c>
      <c r="C139" s="70"/>
      <c r="D139" s="105">
        <v>10185</v>
      </c>
      <c r="E139" s="105">
        <v>10601</v>
      </c>
      <c r="F139" s="105">
        <v>30072</v>
      </c>
    </row>
    <row r="140" spans="1:6" ht="12">
      <c r="A140" s="16"/>
      <c r="B140" s="48" t="s">
        <v>126</v>
      </c>
      <c r="C140" s="70"/>
      <c r="D140" s="105">
        <v>624</v>
      </c>
      <c r="E140" s="105">
        <v>-942</v>
      </c>
      <c r="F140" s="105">
        <v>-3346</v>
      </c>
    </row>
    <row r="141" spans="1:6" ht="24">
      <c r="A141" s="16"/>
      <c r="B141" s="48" t="s">
        <v>127</v>
      </c>
      <c r="C141" s="104">
        <f>C142-C154</f>
        <v>0</v>
      </c>
      <c r="D141" s="104">
        <f>D142-D154</f>
        <v>-145838</v>
      </c>
      <c r="E141" s="104">
        <f>E142-E154</f>
        <v>-8378</v>
      </c>
      <c r="F141" s="104">
        <f>F142-F154</f>
        <v>-115114</v>
      </c>
    </row>
    <row r="142" spans="1:6" ht="12">
      <c r="A142" s="16"/>
      <c r="B142" s="48" t="s">
        <v>128</v>
      </c>
      <c r="C142" s="104">
        <f>C143+C144+C145+C149+C150+C151+C152+C153</f>
        <v>0</v>
      </c>
      <c r="D142" s="104">
        <f>D143+D144+D145+D149+D150+D151+D152+D153</f>
        <v>108809</v>
      </c>
      <c r="E142" s="104">
        <f>E143+E144+E145+E149+E150+E151+E152+E153</f>
        <v>74230</v>
      </c>
      <c r="F142" s="104">
        <f>F143+F144+F145+F149+F150+F151+F152+F153</f>
        <v>176007</v>
      </c>
    </row>
    <row r="143" spans="1:6" ht="24">
      <c r="A143" s="16"/>
      <c r="B143" s="48" t="s">
        <v>129</v>
      </c>
      <c r="C143" s="70"/>
      <c r="D143" s="70">
        <v>87</v>
      </c>
      <c r="E143" s="105">
        <v>5043</v>
      </c>
      <c r="F143" s="105">
        <v>5482</v>
      </c>
    </row>
    <row r="144" spans="1:6" ht="24">
      <c r="A144" s="16"/>
      <c r="B144" s="48" t="s">
        <v>130</v>
      </c>
      <c r="C144" s="70"/>
      <c r="D144" s="70">
        <v>12014</v>
      </c>
      <c r="E144" s="105">
        <v>16568</v>
      </c>
      <c r="F144" s="105">
        <v>36505</v>
      </c>
    </row>
    <row r="145" spans="1:6" ht="24">
      <c r="A145" s="16"/>
      <c r="B145" s="48" t="s">
        <v>131</v>
      </c>
      <c r="C145" s="70"/>
      <c r="D145" s="70">
        <v>6336</v>
      </c>
      <c r="E145" s="105">
        <v>-1445</v>
      </c>
      <c r="F145" s="105">
        <v>35532</v>
      </c>
    </row>
    <row r="146" spans="1:6" ht="12">
      <c r="A146" s="16"/>
      <c r="B146" s="48" t="s">
        <v>132</v>
      </c>
      <c r="C146" s="70"/>
      <c r="D146" s="70">
        <v>5663</v>
      </c>
      <c r="E146" s="105">
        <v>-1984</v>
      </c>
      <c r="F146" s="105">
        <v>-1490</v>
      </c>
    </row>
    <row r="147" spans="1:6" ht="12">
      <c r="A147" s="16"/>
      <c r="B147" s="48" t="s">
        <v>133</v>
      </c>
      <c r="C147" s="70"/>
      <c r="D147" s="70"/>
      <c r="E147" s="105"/>
      <c r="F147" s="57"/>
    </row>
    <row r="148" spans="1:6" ht="12">
      <c r="A148" s="16"/>
      <c r="B148" s="48" t="s">
        <v>134</v>
      </c>
      <c r="C148" s="70"/>
      <c r="D148" s="70"/>
      <c r="E148" s="105"/>
      <c r="F148" s="58"/>
    </row>
    <row r="149" spans="1:6" ht="24">
      <c r="A149" s="16"/>
      <c r="B149" s="48" t="s">
        <v>135</v>
      </c>
      <c r="C149" s="70"/>
      <c r="D149" s="70">
        <v>83835</v>
      </c>
      <c r="E149" s="105">
        <v>53920</v>
      </c>
      <c r="F149" s="105">
        <v>95929</v>
      </c>
    </row>
    <row r="150" spans="1:6" ht="12">
      <c r="A150" s="16"/>
      <c r="B150" s="48" t="s">
        <v>136</v>
      </c>
      <c r="C150" s="70"/>
      <c r="D150" s="70">
        <v>350</v>
      </c>
      <c r="E150" s="105"/>
      <c r="F150" s="105">
        <v>127</v>
      </c>
    </row>
    <row r="151" spans="1:6" ht="12">
      <c r="A151" s="16"/>
      <c r="B151" s="48" t="s">
        <v>137</v>
      </c>
      <c r="C151" s="70"/>
      <c r="D151" s="70">
        <v>83</v>
      </c>
      <c r="E151" s="105">
        <v>53</v>
      </c>
      <c r="F151" s="105">
        <v>101</v>
      </c>
    </row>
    <row r="152" spans="1:6" ht="12">
      <c r="A152" s="16"/>
      <c r="B152" s="48" t="s">
        <v>138</v>
      </c>
      <c r="C152" s="70"/>
      <c r="D152" s="70">
        <v>6104</v>
      </c>
      <c r="E152" s="105">
        <v>91</v>
      </c>
      <c r="F152" s="105">
        <v>2331</v>
      </c>
    </row>
    <row r="153" spans="1:6" ht="12">
      <c r="A153" s="16"/>
      <c r="B153" s="48" t="s">
        <v>139</v>
      </c>
      <c r="C153" s="70"/>
      <c r="D153" s="70"/>
      <c r="E153" s="42"/>
      <c r="F153" s="57"/>
    </row>
    <row r="154" spans="1:6" ht="12">
      <c r="A154" s="16"/>
      <c r="B154" s="48" t="s">
        <v>140</v>
      </c>
      <c r="C154" s="74">
        <f>C155+C156+C157+C161+C162+C163+C164+C165</f>
        <v>0</v>
      </c>
      <c r="D154" s="74">
        <f>D155+D156+D157+D161+D162+D163+D164+D165</f>
        <v>254647</v>
      </c>
      <c r="E154" s="74">
        <f>E155+E156+E157+E161+E162+E163+E164+E165</f>
        <v>82608</v>
      </c>
      <c r="F154" s="104">
        <f>F155+F156+F157+F161+F162+F163+F164+F165</f>
        <v>291121</v>
      </c>
    </row>
    <row r="155" spans="1:6" ht="24">
      <c r="A155" s="16"/>
      <c r="B155" s="48" t="s">
        <v>141</v>
      </c>
      <c r="C155" s="70"/>
      <c r="D155" s="70">
        <v>3969</v>
      </c>
      <c r="E155" s="105">
        <v>-115</v>
      </c>
      <c r="F155" s="105">
        <v>2842</v>
      </c>
    </row>
    <row r="156" spans="1:6" ht="20.25" customHeight="1">
      <c r="A156" s="16"/>
      <c r="B156" s="48" t="s">
        <v>142</v>
      </c>
      <c r="C156" s="70"/>
      <c r="D156" s="70">
        <v>88109</v>
      </c>
      <c r="E156" s="105">
        <v>25954</v>
      </c>
      <c r="F156" s="105">
        <v>102831</v>
      </c>
    </row>
    <row r="157" spans="1:6" ht="24">
      <c r="A157" s="16"/>
      <c r="B157" s="48" t="s">
        <v>143</v>
      </c>
      <c r="C157" s="70"/>
      <c r="D157" s="70">
        <v>79311</v>
      </c>
      <c r="E157" s="105">
        <v>34374</v>
      </c>
      <c r="F157" s="105">
        <v>102969</v>
      </c>
    </row>
    <row r="158" spans="1:6" ht="12">
      <c r="A158" s="16"/>
      <c r="B158" s="48" t="s">
        <v>144</v>
      </c>
      <c r="C158" s="70"/>
      <c r="D158" s="70">
        <v>49885</v>
      </c>
      <c r="E158" s="105">
        <v>28603</v>
      </c>
      <c r="F158" s="105">
        <v>93844</v>
      </c>
    </row>
    <row r="159" spans="1:6" ht="12">
      <c r="A159" s="16"/>
      <c r="B159" s="48" t="s">
        <v>145</v>
      </c>
      <c r="C159" s="70"/>
      <c r="D159" s="70">
        <v>580</v>
      </c>
      <c r="E159" s="105">
        <v>505</v>
      </c>
      <c r="F159" s="105">
        <v>3859</v>
      </c>
    </row>
    <row r="160" spans="1:6" ht="12">
      <c r="A160" s="16"/>
      <c r="B160" s="48" t="s">
        <v>146</v>
      </c>
      <c r="C160" s="70"/>
      <c r="D160" s="70"/>
      <c r="E160" s="105"/>
      <c r="F160" s="57"/>
    </row>
    <row r="161" spans="1:6" ht="12">
      <c r="A161" s="16"/>
      <c r="B161" s="48" t="s">
        <v>147</v>
      </c>
      <c r="C161" s="70"/>
      <c r="D161" s="70">
        <v>82843</v>
      </c>
      <c r="E161" s="105"/>
      <c r="F161" s="57"/>
    </row>
    <row r="162" spans="1:6" ht="24">
      <c r="A162" s="16"/>
      <c r="B162" s="48" t="s">
        <v>148</v>
      </c>
      <c r="C162" s="70"/>
      <c r="D162" s="70"/>
      <c r="E162" s="105">
        <v>1447</v>
      </c>
      <c r="F162" s="105">
        <v>61531</v>
      </c>
    </row>
    <row r="163" spans="1:6" ht="12">
      <c r="A163" s="16"/>
      <c r="B163" s="48" t="s">
        <v>149</v>
      </c>
      <c r="C163" s="70"/>
      <c r="D163" s="70"/>
      <c r="E163" s="105">
        <v>20948</v>
      </c>
      <c r="F163" s="105">
        <v>20948</v>
      </c>
    </row>
    <row r="164" spans="1:6" ht="24">
      <c r="A164" s="16"/>
      <c r="B164" s="40" t="s">
        <v>150</v>
      </c>
      <c r="C164" s="70"/>
      <c r="D164" s="70">
        <v>415</v>
      </c>
      <c r="E164" s="105"/>
      <c r="F164" s="57"/>
    </row>
    <row r="165" spans="1:6" ht="12">
      <c r="A165" s="16"/>
      <c r="B165" s="48" t="s">
        <v>151</v>
      </c>
      <c r="C165" s="42"/>
      <c r="D165" s="70"/>
      <c r="E165" s="105"/>
      <c r="F165" s="57"/>
    </row>
    <row r="166" spans="1:6" ht="24">
      <c r="A166" s="16"/>
      <c r="B166" s="48" t="s">
        <v>152</v>
      </c>
      <c r="C166" s="121">
        <f>C167-C175</f>
        <v>0</v>
      </c>
      <c r="D166" s="74">
        <f>D167-D175</f>
        <v>146301</v>
      </c>
      <c r="E166" s="104">
        <f>E167-E175</f>
        <v>-39770</v>
      </c>
      <c r="F166" s="104">
        <f>F167-F175</f>
        <v>71982</v>
      </c>
    </row>
    <row r="167" spans="1:6" ht="12">
      <c r="A167" s="16"/>
      <c r="B167" s="48" t="s">
        <v>153</v>
      </c>
      <c r="C167" s="121">
        <f>SUM(C168:C174)</f>
        <v>0</v>
      </c>
      <c r="D167" s="74">
        <f>SUM(D168:D174)</f>
        <v>285951</v>
      </c>
      <c r="E167" s="104">
        <f>SUM(E168:E174)</f>
        <v>88202</v>
      </c>
      <c r="F167" s="104">
        <f>SUM(F168:F174)</f>
        <v>477986</v>
      </c>
    </row>
    <row r="168" spans="1:6" ht="24">
      <c r="A168" s="16"/>
      <c r="B168" s="48" t="s">
        <v>154</v>
      </c>
      <c r="C168" s="42"/>
      <c r="D168" s="70">
        <v>15853</v>
      </c>
      <c r="E168" s="105">
        <v>367</v>
      </c>
      <c r="F168" s="105">
        <v>15586</v>
      </c>
    </row>
    <row r="169" spans="1:6" ht="24">
      <c r="A169" s="16"/>
      <c r="B169" s="48" t="s">
        <v>155</v>
      </c>
      <c r="C169" s="42"/>
      <c r="D169" s="70"/>
      <c r="E169" s="105"/>
      <c r="F169" s="57"/>
    </row>
    <row r="170" spans="1:6" ht="24">
      <c r="A170" s="16"/>
      <c r="B170" s="48" t="s">
        <v>156</v>
      </c>
      <c r="C170" s="42"/>
      <c r="D170" s="70">
        <v>98598</v>
      </c>
      <c r="E170" s="105">
        <v>58108</v>
      </c>
      <c r="F170" s="105">
        <v>238471</v>
      </c>
    </row>
    <row r="171" spans="1:6" ht="24">
      <c r="A171" s="16"/>
      <c r="B171" s="48" t="s">
        <v>157</v>
      </c>
      <c r="C171" s="42"/>
      <c r="D171" s="70">
        <v>21500</v>
      </c>
      <c r="E171" s="105">
        <v>29727</v>
      </c>
      <c r="F171" s="105">
        <v>223929</v>
      </c>
    </row>
    <row r="172" spans="1:6" ht="12">
      <c r="A172" s="16"/>
      <c r="B172" s="48" t="s">
        <v>158</v>
      </c>
      <c r="C172" s="47"/>
      <c r="D172" s="70">
        <v>150000</v>
      </c>
      <c r="E172" s="105"/>
      <c r="F172" s="58"/>
    </row>
    <row r="173" spans="1:6" ht="12">
      <c r="A173" s="16"/>
      <c r="B173" s="48" t="s">
        <v>159</v>
      </c>
      <c r="C173" s="42"/>
      <c r="D173" s="70"/>
      <c r="E173" s="105"/>
      <c r="F173" s="57"/>
    </row>
    <row r="174" spans="1:6" ht="12">
      <c r="A174" s="16"/>
      <c r="B174" s="48" t="s">
        <v>160</v>
      </c>
      <c r="C174" s="42"/>
      <c r="D174" s="70"/>
      <c r="E174" s="105"/>
      <c r="F174" s="57"/>
    </row>
    <row r="175" spans="1:6" ht="12">
      <c r="A175" s="16"/>
      <c r="B175" s="48" t="s">
        <v>161</v>
      </c>
      <c r="C175" s="121">
        <f>SUM(C176:C187)</f>
        <v>0</v>
      </c>
      <c r="D175" s="74">
        <f>SUM(D176:D187)</f>
        <v>139650</v>
      </c>
      <c r="E175" s="104">
        <f>SUM(E176:E187)</f>
        <v>127972</v>
      </c>
      <c r="F175" s="104">
        <f>SUM(F176:F187)</f>
        <v>406004</v>
      </c>
    </row>
    <row r="176" spans="1:6" ht="12">
      <c r="A176" s="16"/>
      <c r="B176" s="48" t="s">
        <v>162</v>
      </c>
      <c r="C176" s="42"/>
      <c r="D176" s="70">
        <v>9284</v>
      </c>
      <c r="E176" s="105"/>
      <c r="F176" s="105">
        <v>8910</v>
      </c>
    </row>
    <row r="177" spans="1:6" ht="24">
      <c r="A177" s="16"/>
      <c r="B177" s="48" t="s">
        <v>163</v>
      </c>
      <c r="C177" s="42"/>
      <c r="D177" s="70">
        <v>100</v>
      </c>
      <c r="E177" s="105"/>
      <c r="F177" s="57"/>
    </row>
    <row r="178" spans="1:6" ht="24">
      <c r="A178" s="16"/>
      <c r="B178" s="48" t="s">
        <v>164</v>
      </c>
      <c r="C178" s="42"/>
      <c r="D178" s="70">
        <v>93624</v>
      </c>
      <c r="E178" s="105">
        <v>97109</v>
      </c>
      <c r="F178" s="105">
        <v>196377</v>
      </c>
    </row>
    <row r="179" spans="1:6" ht="24">
      <c r="A179" s="16"/>
      <c r="B179" s="48" t="s">
        <v>165</v>
      </c>
      <c r="C179" s="42"/>
      <c r="D179" s="70">
        <v>5000</v>
      </c>
      <c r="E179" s="105">
        <v>15748</v>
      </c>
      <c r="F179" s="105">
        <v>161432</v>
      </c>
    </row>
    <row r="180" spans="1:6" ht="12">
      <c r="A180" s="16"/>
      <c r="B180" s="48" t="s">
        <v>166</v>
      </c>
      <c r="C180" s="42"/>
      <c r="D180" s="70">
        <v>11059</v>
      </c>
      <c r="E180" s="105"/>
      <c r="F180" s="57"/>
    </row>
    <row r="181" spans="1:6" ht="12">
      <c r="A181" s="16"/>
      <c r="B181" s="48" t="s">
        <v>167</v>
      </c>
      <c r="C181" s="42"/>
      <c r="D181" s="70"/>
      <c r="E181" s="105"/>
      <c r="F181" s="57"/>
    </row>
    <row r="182" spans="1:6" ht="24">
      <c r="A182" s="16"/>
      <c r="B182" s="48" t="s">
        <v>168</v>
      </c>
      <c r="C182" s="47"/>
      <c r="D182" s="70"/>
      <c r="E182" s="105"/>
      <c r="F182" s="122"/>
    </row>
    <row r="183" spans="1:6" ht="24">
      <c r="A183" s="16"/>
      <c r="B183" s="48" t="s">
        <v>169</v>
      </c>
      <c r="C183" s="42"/>
      <c r="D183" s="70"/>
      <c r="E183" s="105"/>
      <c r="F183" s="57"/>
    </row>
    <row r="184" spans="1:6" ht="12">
      <c r="A184" s="16"/>
      <c r="B184" s="48" t="s">
        <v>170</v>
      </c>
      <c r="C184" s="42"/>
      <c r="D184" s="70"/>
      <c r="E184" s="105"/>
      <c r="F184" s="57"/>
    </row>
    <row r="185" spans="1:6" ht="24">
      <c r="A185" s="16"/>
      <c r="B185" s="48" t="s">
        <v>171</v>
      </c>
      <c r="C185" s="42"/>
      <c r="D185" s="70">
        <v>1158</v>
      </c>
      <c r="E185" s="105">
        <v>377</v>
      </c>
      <c r="F185" s="105">
        <v>3397</v>
      </c>
    </row>
    <row r="186" spans="1:6" ht="12">
      <c r="A186" s="16"/>
      <c r="B186" s="48" t="s">
        <v>172</v>
      </c>
      <c r="C186" s="42"/>
      <c r="D186" s="70">
        <v>19425</v>
      </c>
      <c r="E186" s="105">
        <v>14738</v>
      </c>
      <c r="F186" s="105">
        <v>35888</v>
      </c>
    </row>
    <row r="187" spans="1:6" ht="12">
      <c r="A187" s="16"/>
      <c r="B187" s="48" t="s">
        <v>173</v>
      </c>
      <c r="C187" s="42"/>
      <c r="D187" s="70"/>
      <c r="E187" s="105"/>
      <c r="F187" s="57"/>
    </row>
    <row r="188" spans="1:6" ht="12">
      <c r="A188" s="16"/>
      <c r="B188" s="48" t="s">
        <v>174</v>
      </c>
      <c r="C188" s="121">
        <f>C123+C141+C166</f>
        <v>0</v>
      </c>
      <c r="D188" s="74">
        <f>D123+D141+D166</f>
        <v>11035</v>
      </c>
      <c r="E188" s="106">
        <f>E123+E141+E166</f>
        <v>25564</v>
      </c>
      <c r="F188" s="104">
        <f>F123+F141+F166</f>
        <v>30931</v>
      </c>
    </row>
    <row r="189" spans="1:6" ht="12">
      <c r="A189" s="16"/>
      <c r="B189" s="48" t="s">
        <v>175</v>
      </c>
      <c r="C189" s="42"/>
      <c r="D189" s="74">
        <v>11035</v>
      </c>
      <c r="E189" s="106">
        <v>25564</v>
      </c>
      <c r="F189" s="106">
        <v>30931</v>
      </c>
    </row>
    <row r="190" spans="1:6" ht="24">
      <c r="A190" s="16"/>
      <c r="B190" s="48" t="s">
        <v>176</v>
      </c>
      <c r="C190" s="42"/>
      <c r="D190" s="70"/>
      <c r="E190" s="42"/>
      <c r="F190" s="105"/>
    </row>
    <row r="191" spans="1:6" ht="12">
      <c r="A191" s="16"/>
      <c r="B191" s="48" t="s">
        <v>177</v>
      </c>
      <c r="C191" s="106"/>
      <c r="D191" s="106">
        <v>38982</v>
      </c>
      <c r="E191" s="106">
        <v>55384</v>
      </c>
      <c r="F191" s="106">
        <v>50017</v>
      </c>
    </row>
    <row r="192" spans="1:6" ht="12">
      <c r="A192" s="16"/>
      <c r="B192" s="48" t="s">
        <v>178</v>
      </c>
      <c r="C192" s="106">
        <f>C191+C188</f>
        <v>0</v>
      </c>
      <c r="D192" s="106">
        <f>D191+D188</f>
        <v>50017</v>
      </c>
      <c r="E192" s="104">
        <f>E191+E188</f>
        <v>80948</v>
      </c>
      <c r="F192" s="104">
        <f>F191+F188</f>
        <v>80948</v>
      </c>
    </row>
    <row r="193" spans="1:6" ht="12.75">
      <c r="A193" s="16"/>
      <c r="B193"/>
      <c r="C193" s="51"/>
      <c r="D193" s="71"/>
      <c r="E193" s="51"/>
      <c r="F193"/>
    </row>
    <row r="194" spans="1:6" ht="12.75">
      <c r="A194" s="16"/>
      <c r="B194"/>
      <c r="C194"/>
      <c r="D194"/>
      <c r="E194"/>
      <c r="F194"/>
    </row>
    <row r="195" spans="1:6" ht="12.75">
      <c r="A195" s="16"/>
      <c r="B195" s="117" t="s">
        <v>179</v>
      </c>
      <c r="C195"/>
      <c r="D195"/>
      <c r="E195"/>
      <c r="F195"/>
    </row>
    <row r="196" spans="1:7" ht="12.75">
      <c r="A196" s="16"/>
      <c r="C196"/>
      <c r="D196"/>
      <c r="E196" s="115"/>
      <c r="F196" s="115"/>
      <c r="G196" s="2"/>
    </row>
    <row r="197" spans="1:7" ht="12.75">
      <c r="A197" s="16"/>
      <c r="B197" s="25" t="s">
        <v>180</v>
      </c>
      <c r="D197"/>
      <c r="E197" s="115"/>
      <c r="F197" s="124" t="s">
        <v>181</v>
      </c>
      <c r="G197" s="2"/>
    </row>
    <row r="198" spans="1:7" ht="12.75">
      <c r="A198" s="16"/>
      <c r="B198" s="114" t="s">
        <v>182</v>
      </c>
      <c r="C198" s="116"/>
      <c r="D198"/>
      <c r="E198" s="123"/>
      <c r="F198" s="123">
        <v>-2074</v>
      </c>
      <c r="G198" s="2"/>
    </row>
    <row r="199" spans="1:7" ht="12.75">
      <c r="A199" s="16"/>
      <c r="B199" s="114" t="s">
        <v>183</v>
      </c>
      <c r="C199" s="116"/>
      <c r="D199"/>
      <c r="E199" s="123"/>
      <c r="F199" s="123">
        <v>-1400</v>
      </c>
      <c r="G199" s="123"/>
    </row>
    <row r="200" spans="1:7" ht="12.75">
      <c r="A200" s="16"/>
      <c r="B200" s="114" t="s">
        <v>184</v>
      </c>
      <c r="C200" s="116"/>
      <c r="D200"/>
      <c r="E200" s="123"/>
      <c r="F200" s="123">
        <v>128</v>
      </c>
      <c r="G200" s="2"/>
    </row>
    <row r="201" spans="1:7" ht="12.75">
      <c r="A201" s="16"/>
      <c r="B201" s="25" t="s">
        <v>185</v>
      </c>
      <c r="C201" s="116"/>
      <c r="D201"/>
      <c r="E201" s="123"/>
      <c r="F201" s="123">
        <f>SUM(F198:F200)</f>
        <v>-3346</v>
      </c>
      <c r="G201" s="2"/>
    </row>
    <row r="202" spans="1:7" ht="12.75">
      <c r="A202" s="16"/>
      <c r="D202"/>
      <c r="E202" s="115"/>
      <c r="F202" s="115"/>
      <c r="G202" s="2"/>
    </row>
    <row r="203" spans="1:6" ht="6.75" customHeight="1">
      <c r="A203" s="16"/>
      <c r="D203"/>
      <c r="E203"/>
      <c r="F203"/>
    </row>
    <row r="204" spans="1:6" ht="52.5">
      <c r="A204" s="16"/>
      <c r="B204" s="15" t="s">
        <v>186</v>
      </c>
      <c r="C204" s="37" t="str">
        <f>C23</f>
        <v>stan na
31.12.1998
koniec kwartału
(rok poprz.)                         </v>
      </c>
      <c r="D204" s="37" t="str">
        <f>D23</f>
        <v>stan na
30.09.1998
koniec poprz.
kwartału
(rok poprz.)                  </v>
      </c>
      <c r="E204" s="37" t="str">
        <f>E23</f>
        <v>stan na
31.12.1999
koniec kwartału
(rok bieżący)              </v>
      </c>
      <c r="F204" s="37" t="str">
        <f>F23</f>
        <v>stan na
30.09.1999
koniec poprz. 
kwartału
(rok bieżący)                           </v>
      </c>
    </row>
    <row r="205" spans="1:6" ht="12" customHeight="1">
      <c r="A205" s="16"/>
      <c r="B205" s="48" t="s">
        <v>187</v>
      </c>
      <c r="C205" s="111"/>
      <c r="D205" s="92"/>
      <c r="E205" s="53"/>
      <c r="F205" s="95"/>
    </row>
    <row r="206" spans="1:6" ht="12" customHeight="1">
      <c r="A206" s="16"/>
      <c r="B206" s="48" t="s">
        <v>188</v>
      </c>
      <c r="C206" s="111">
        <v>49539</v>
      </c>
      <c r="D206" s="93"/>
      <c r="E206" s="111">
        <v>110285</v>
      </c>
      <c r="F206" s="111">
        <v>79025</v>
      </c>
    </row>
    <row r="207" spans="1:6" ht="12" customHeight="1">
      <c r="A207" s="16"/>
      <c r="B207" s="48" t="s">
        <v>189</v>
      </c>
      <c r="C207" s="111">
        <v>37049</v>
      </c>
      <c r="D207" s="93"/>
      <c r="E207" s="111">
        <v>88041</v>
      </c>
      <c r="F207" s="111">
        <v>66172</v>
      </c>
    </row>
    <row r="208" spans="1:6" ht="12" customHeight="1">
      <c r="A208" s="16"/>
      <c r="B208" s="48" t="s">
        <v>190</v>
      </c>
      <c r="C208" s="42">
        <v>420</v>
      </c>
      <c r="D208" s="94"/>
      <c r="E208" s="111">
        <v>7055</v>
      </c>
      <c r="F208" s="96"/>
    </row>
    <row r="209" spans="1:6" ht="12" customHeight="1">
      <c r="A209" s="16"/>
      <c r="B209" s="48" t="s">
        <v>191</v>
      </c>
      <c r="C209" s="111"/>
      <c r="D209" s="94"/>
      <c r="E209" s="111"/>
      <c r="F209" s="96"/>
    </row>
    <row r="210" spans="1:6" ht="12" customHeight="1">
      <c r="A210" s="16"/>
      <c r="B210" s="48" t="s">
        <v>192</v>
      </c>
      <c r="C210" s="112">
        <f>SUM(C211:C215)</f>
        <v>25407</v>
      </c>
      <c r="D210" s="112">
        <f>SUM(D211:D215)</f>
        <v>0</v>
      </c>
      <c r="E210" s="112">
        <f>SUM(E211:E215)</f>
        <v>25913</v>
      </c>
      <c r="F210" s="96">
        <f>SUM(F211:F215)</f>
        <v>25210</v>
      </c>
    </row>
    <row r="211" spans="1:6" ht="12" customHeight="1">
      <c r="A211" s="16"/>
      <c r="B211" s="48" t="s">
        <v>217</v>
      </c>
      <c r="C211" s="112">
        <v>25407</v>
      </c>
      <c r="D211" s="93"/>
      <c r="E211" s="111">
        <v>25913</v>
      </c>
      <c r="F211" s="111">
        <v>25210</v>
      </c>
    </row>
    <row r="212" spans="1:6" ht="12" customHeight="1">
      <c r="A212" s="16"/>
      <c r="B212" s="48" t="s">
        <v>193</v>
      </c>
      <c r="C212" s="42"/>
      <c r="D212" s="94"/>
      <c r="E212" s="111"/>
      <c r="F212" s="96"/>
    </row>
    <row r="213" spans="1:6" ht="12" customHeight="1">
      <c r="A213" s="16"/>
      <c r="B213" s="48" t="s">
        <v>193</v>
      </c>
      <c r="C213" s="42"/>
      <c r="D213" s="94"/>
      <c r="E213" s="111"/>
      <c r="F213" s="96"/>
    </row>
    <row r="214" spans="1:6" ht="12" customHeight="1">
      <c r="A214" s="16"/>
      <c r="B214" s="48" t="s">
        <v>193</v>
      </c>
      <c r="C214" s="42"/>
      <c r="D214" s="94"/>
      <c r="E214" s="111"/>
      <c r="F214" s="96"/>
    </row>
    <row r="215" spans="1:6" ht="12" customHeight="1">
      <c r="A215" s="16"/>
      <c r="B215" s="48" t="s">
        <v>193</v>
      </c>
      <c r="C215" s="42"/>
      <c r="D215" s="94"/>
      <c r="E215" s="111"/>
      <c r="F215" s="96"/>
    </row>
    <row r="216" spans="1:6" ht="12" customHeight="1">
      <c r="A216" s="16"/>
      <c r="B216" s="48" t="s">
        <v>194</v>
      </c>
      <c r="C216" s="113">
        <f>C206+C210</f>
        <v>74946</v>
      </c>
      <c r="D216" s="113">
        <f>D206+D210</f>
        <v>0</v>
      </c>
      <c r="E216" s="113">
        <f>E206+E210</f>
        <v>136198</v>
      </c>
      <c r="F216" s="94">
        <f>F206+F210</f>
        <v>104235</v>
      </c>
    </row>
    <row r="217" spans="1:6" ht="12" customHeight="1">
      <c r="A217" s="16"/>
      <c r="B217" s="63"/>
      <c r="C217" s="51"/>
      <c r="D217" s="64"/>
      <c r="E217" s="51"/>
      <c r="F217" s="64"/>
    </row>
    <row r="218" spans="1:6" ht="12">
      <c r="A218" s="16"/>
      <c r="B218" s="63"/>
      <c r="C218" s="61"/>
      <c r="D218" s="61"/>
      <c r="E218" s="61"/>
      <c r="F218" s="61"/>
    </row>
    <row r="219" spans="1:6" ht="12">
      <c r="A219" s="16"/>
      <c r="B219" s="63"/>
      <c r="C219" s="51"/>
      <c r="D219" s="64"/>
      <c r="E219" s="51"/>
      <c r="F219" s="64"/>
    </row>
    <row r="220" spans="1:6" ht="12">
      <c r="A220" s="16"/>
      <c r="B220" s="63"/>
      <c r="C220" s="51"/>
      <c r="D220" s="64"/>
      <c r="E220" s="51"/>
      <c r="F220" s="64"/>
    </row>
    <row r="221" spans="1:6" ht="8.25" customHeight="1">
      <c r="A221" s="16"/>
      <c r="B221" s="63"/>
      <c r="C221" s="51"/>
      <c r="D221" s="64"/>
      <c r="E221" s="51"/>
      <c r="F221" s="64"/>
    </row>
    <row r="222" spans="2:6" ht="6.75" customHeight="1">
      <c r="B222" s="63"/>
      <c r="C222" s="51"/>
      <c r="D222" s="64"/>
      <c r="E222" s="51"/>
      <c r="F222" s="64"/>
    </row>
    <row r="223" spans="2:6" ht="12.75">
      <c r="B223" s="65" t="s">
        <v>195</v>
      </c>
      <c r="C223" s="26"/>
      <c r="D223" s="4" t="s">
        <v>196</v>
      </c>
      <c r="E223" s="24"/>
      <c r="F223" s="24"/>
    </row>
    <row r="224" spans="2:6" ht="12.75">
      <c r="B224" s="65" t="s">
        <v>197</v>
      </c>
      <c r="C224" s="26"/>
      <c r="D224" s="5" t="s">
        <v>198</v>
      </c>
      <c r="E224" s="66"/>
      <c r="F224" s="26"/>
    </row>
    <row r="225" spans="2:6" ht="12.75">
      <c r="B225" s="18"/>
      <c r="C225" s="26"/>
      <c r="D225" s="67"/>
      <c r="E225" s="66"/>
      <c r="F225" s="26"/>
    </row>
    <row r="226" spans="2:6" ht="12.75">
      <c r="B226" s="6" t="s">
        <v>199</v>
      </c>
      <c r="C226" s="127" t="s">
        <v>199</v>
      </c>
      <c r="D226" s="128"/>
      <c r="E226" s="128"/>
      <c r="F226" s="3"/>
    </row>
    <row r="227" spans="2:6" ht="12.75">
      <c r="B227" s="6"/>
      <c r="C227" s="6"/>
      <c r="D227" s="120"/>
      <c r="E227" s="120"/>
      <c r="F227" s="3"/>
    </row>
    <row r="228" spans="2:6" ht="12.75">
      <c r="B228" s="97"/>
      <c r="C228" s="9"/>
      <c r="D228" s="98"/>
      <c r="E228" s="99"/>
      <c r="F228" s="3"/>
    </row>
    <row r="229" spans="2:6" ht="70.5" customHeight="1">
      <c r="B229" s="119" t="s">
        <v>219</v>
      </c>
      <c r="C229" s="125" t="s">
        <v>220</v>
      </c>
      <c r="D229" s="126"/>
      <c r="E229" s="126"/>
      <c r="F229" s="118"/>
    </row>
    <row r="230" spans="2:6" ht="12">
      <c r="B230" s="100"/>
      <c r="F230" s="3"/>
    </row>
    <row r="231" spans="2:6" ht="12">
      <c r="B231" s="100"/>
      <c r="F231" s="3"/>
    </row>
    <row r="232" spans="2:6" ht="12">
      <c r="B232" s="100"/>
      <c r="F232" s="3"/>
    </row>
    <row r="233" spans="2:6" ht="12">
      <c r="B233" s="100"/>
      <c r="F233" s="3"/>
    </row>
    <row r="234" spans="2:6" ht="12">
      <c r="B234" s="100"/>
      <c r="F234" s="3"/>
    </row>
    <row r="235" spans="2:6" ht="70.5" customHeight="1">
      <c r="B235" s="97" t="s">
        <v>221</v>
      </c>
      <c r="D235" s="98"/>
      <c r="E235" s="99"/>
      <c r="F235" s="3"/>
    </row>
    <row r="236" spans="2:6" ht="12.75">
      <c r="B236" s="6"/>
      <c r="C236"/>
      <c r="D236" s="6"/>
      <c r="E236" s="3"/>
      <c r="F236" s="3"/>
    </row>
    <row r="237" spans="3:6" ht="12.75">
      <c r="C237"/>
      <c r="D237" s="6"/>
      <c r="E237" s="3"/>
      <c r="F237" s="3"/>
    </row>
    <row r="238" spans="3:6" ht="12.75">
      <c r="C238"/>
      <c r="D238" s="6"/>
      <c r="E238" s="3"/>
      <c r="F238" s="3"/>
    </row>
    <row r="239" spans="3:6" ht="12.75">
      <c r="C239"/>
      <c r="D239" s="6"/>
      <c r="E239" s="3"/>
      <c r="F239" s="3"/>
    </row>
    <row r="240" spans="3:6" ht="12.75">
      <c r="C240"/>
      <c r="D240" s="6"/>
      <c r="E240" s="3"/>
      <c r="F240" s="3"/>
    </row>
    <row r="241" spans="2:6" ht="70.5" customHeight="1">
      <c r="B241" s="119" t="s">
        <v>218</v>
      </c>
      <c r="C241"/>
      <c r="D241" s="6"/>
      <c r="E241" s="3"/>
      <c r="F241" s="3"/>
    </row>
    <row r="242" spans="3:6" ht="12.75">
      <c r="C242"/>
      <c r="D242" s="6"/>
      <c r="E242" s="3"/>
      <c r="F242" s="3"/>
    </row>
    <row r="243" spans="2:6" ht="12.75">
      <c r="B243" s="97"/>
      <c r="C243"/>
      <c r="D243" s="6"/>
      <c r="E243" s="3"/>
      <c r="F243" s="3"/>
    </row>
    <row r="244" spans="2:6" ht="12.75">
      <c r="B244" s="100"/>
      <c r="C244"/>
      <c r="D244" s="6"/>
      <c r="E244" s="3"/>
      <c r="F244" s="3"/>
    </row>
    <row r="245" spans="2:6" ht="12.75">
      <c r="B245" s="100"/>
      <c r="C245"/>
      <c r="D245" s="6"/>
      <c r="E245" s="3"/>
      <c r="F245" s="3"/>
    </row>
    <row r="246" spans="2:6" ht="70.5" customHeight="1">
      <c r="B246" s="119" t="s">
        <v>222</v>
      </c>
      <c r="F246" s="3"/>
    </row>
    <row r="247" spans="2:6" ht="12">
      <c r="B247" s="100"/>
      <c r="F247" s="3"/>
    </row>
    <row r="248" spans="2:6" ht="12">
      <c r="B248" s="100"/>
      <c r="F248" s="3"/>
    </row>
    <row r="249" spans="2:6" ht="12">
      <c r="B249" s="100"/>
      <c r="F249" s="3"/>
    </row>
    <row r="250" ht="12">
      <c r="F250" s="12"/>
    </row>
    <row r="255" spans="2:5" ht="12.75">
      <c r="B255" s="9"/>
      <c r="C255" s="9"/>
      <c r="D255" s="9"/>
      <c r="E255" s="9"/>
    </row>
  </sheetData>
  <sheetProtection password="C71E"/>
  <mergeCells count="2">
    <mergeCell ref="C229:E229"/>
    <mergeCell ref="C226:E226"/>
  </mergeCells>
  <printOptions horizontalCentered="1"/>
  <pageMargins left="0.2362204724409449" right="0.2755905511811024" top="0.4724409448818898" bottom="0.35433070866141736" header="0.31496062992125984" footer="0.1968503937007874"/>
  <pageSetup fitToWidth="2" horizontalDpi="300" verticalDpi="300" orientation="portrait" paperSize="9" scale="85" r:id="rId2"/>
  <headerFooter alignWithMargins="0">
    <oddHeader>&amp;LGrupa Kapitałowa Exbud S.A.&amp;CSA-QS IV/1999&amp;R&amp;"Times New Roman CE,Normalny"w tys. zł&amp;"MS Sans Serif,Normalny".</oddHeader>
    <oddFooter>&amp;C&amp;"Times New Roman CE,Normalny"Komisja Papierów Wartościowych i Giełd&amp;R&amp;P</oddFooter>
  </headerFooter>
  <rowBreaks count="2" manualBreakCount="2">
    <brk id="99" max="65535" man="1"/>
    <brk id="201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Artur Sobolewski</cp:lastModifiedBy>
  <cp:lastPrinted>2000-02-29T15:16:35Z</cp:lastPrinted>
  <dcterms:created xsi:type="dcterms:W3CDTF">2000-02-16T11:55:45Z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