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36" i="1" l="1"/>
  <c r="G32" i="1"/>
  <c r="G33" i="1"/>
  <c r="G31" i="1"/>
  <c r="E27" i="1" l="1"/>
  <c r="F27" i="1"/>
  <c r="E26" i="1"/>
  <c r="F26" i="1"/>
  <c r="E25" i="1"/>
  <c r="F25" i="1"/>
  <c r="F23" i="1"/>
  <c r="E23" i="1"/>
  <c r="D27" i="1"/>
  <c r="C27" i="1"/>
  <c r="D26" i="1"/>
  <c r="C26" i="1"/>
  <c r="D25" i="1"/>
  <c r="C25" i="1"/>
  <c r="D23" i="1"/>
  <c r="C23" i="1"/>
  <c r="D22" i="1"/>
  <c r="C22" i="1"/>
  <c r="D21" i="1"/>
  <c r="C21" i="1"/>
  <c r="D20" i="1"/>
  <c r="C20" i="1"/>
  <c r="I4" i="1"/>
  <c r="I3" i="1"/>
  <c r="H2" i="1"/>
  <c r="I2" i="1" s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comments1.xml><?xml version="1.0" encoding="utf-8"?>
<comments xmlns="http://schemas.openxmlformats.org/spreadsheetml/2006/main">
  <authors>
    <author>Dział Analiz 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Dział Analiz 2:</t>
        </r>
        <r>
          <rPr>
            <sz val="9"/>
            <color indexed="81"/>
            <rFont val="Tahoma"/>
            <family val="2"/>
            <charset val="238"/>
          </rPr>
          <t xml:space="preserve">
data kończąca dany kwartał</t>
        </r>
      </text>
    </comment>
  </commentList>
</comments>
</file>

<file path=xl/sharedStrings.xml><?xml version="1.0" encoding="utf-8"?>
<sst xmlns="http://schemas.openxmlformats.org/spreadsheetml/2006/main" count="56" uniqueCount="28">
  <si>
    <t>ORZLOPONY</t>
  </si>
  <si>
    <t>b.d</t>
  </si>
  <si>
    <t>data</t>
  </si>
  <si>
    <t>nazwa spółki</t>
  </si>
  <si>
    <t>Przychody netto ze sprzedaży</t>
  </si>
  <si>
    <t>zysk/strata na sprzedaży</t>
  </si>
  <si>
    <t>zysk/strata na działalności operacyjnej</t>
  </si>
  <si>
    <t>zysk/strata brutto</t>
  </si>
  <si>
    <t>zysk/strata netto</t>
  </si>
  <si>
    <t>amortyzacja</t>
  </si>
  <si>
    <t>EBITDA</t>
  </si>
  <si>
    <t>Kapitał własny</t>
  </si>
  <si>
    <t>należności długoterminowe</t>
  </si>
  <si>
    <t>należności krótkoterminowe</t>
  </si>
  <si>
    <t>środki pieniężne i inne aktywa pieniężne</t>
  </si>
  <si>
    <t>Zobowiązania długoterminowe</t>
  </si>
  <si>
    <t>zobowiązania krótkoterminowe</t>
  </si>
  <si>
    <t>Przychody</t>
  </si>
  <si>
    <t>Zysk operacyjny</t>
  </si>
  <si>
    <t>Zysk netto</t>
  </si>
  <si>
    <t>ost 4 kw.</t>
  </si>
  <si>
    <t>analogiczny okres</t>
  </si>
  <si>
    <t>rentowność operacyjna</t>
  </si>
  <si>
    <t>rentowność netto</t>
  </si>
  <si>
    <t>rentowność EBITDA</t>
  </si>
  <si>
    <t>Przychody ze sprzedaży</t>
  </si>
  <si>
    <t>I H 2012</t>
  </si>
  <si>
    <t>zadłużenie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</si>
</sst>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4" fontId="1" fillId="0" borderId="0" xfId="0" applyNumberFormat="1" applyFont="1"/>
    <xf numFmtId="44" fontId="1" fillId="0" borderId="0" xfId="1" applyFont="1"/>
    <xf numFmtId="44" fontId="1" fillId="2" borderId="0" xfId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10" fontId="0" fillId="0" borderId="0" xfId="2" applyNumberFormat="1" applyFont="1"/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14129483814522"/>
          <c:y val="5.1400554097404488E-2"/>
          <c:w val="0.77033092738407694"/>
          <c:h val="0.6835221638961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Arkusz1!$B$31</c:f>
              <c:strCache>
                <c:ptCount val="1"/>
                <c:pt idx="0">
                  <c:v>Przychody ze sprzedaży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3148148148148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33,2</a:t>
                    </a:r>
                    <a:r>
                      <a:rPr lang="pl-PL"/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11,67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Arkusz1!$C$30:$G$30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I H 2012</c:v>
                </c:pt>
              </c:strCache>
            </c:strRef>
          </c:cat>
          <c:val>
            <c:numRef>
              <c:f>Arkusz1!$C$31:$G$31</c:f>
              <c:numCache>
                <c:formatCode>#,##0.00</c:formatCode>
                <c:ptCount val="5"/>
                <c:pt idx="0">
                  <c:v>12075400</c:v>
                </c:pt>
                <c:pt idx="1">
                  <c:v>17433700</c:v>
                </c:pt>
                <c:pt idx="2">
                  <c:v>25855700</c:v>
                </c:pt>
                <c:pt idx="3" formatCode="General">
                  <c:v>33207058.23</c:v>
                </c:pt>
                <c:pt idx="4" formatCode="_(&quot;zł&quot;* #,##0.00_);_(&quot;zł&quot;* \(#,##0.00\);_(&quot;zł&quot;* &quot;-&quot;??_);_(@_)">
                  <c:v>11670057.390000001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19232"/>
        <c:axId val="235164160"/>
      </c:barChart>
      <c:catAx>
        <c:axId val="77919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235164160"/>
        <c:crosses val="autoZero"/>
        <c:auto val="1"/>
        <c:lblAlgn val="ctr"/>
        <c:lblOffset val="100"/>
        <c:noMultiLvlLbl val="0"/>
      </c:catAx>
      <c:valAx>
        <c:axId val="23516416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7791923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3.8361111111111117E-2"/>
          <c:y val="0.87943751822688832"/>
          <c:w val="0.88108333333333333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05796150481191"/>
          <c:y val="5.1400554097404488E-2"/>
          <c:w val="0.75266447944006998"/>
          <c:h val="0.80460629921259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Arkusz1!$B$32</c:f>
              <c:strCache>
                <c:ptCount val="1"/>
                <c:pt idx="0">
                  <c:v>Zysk operacyjny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6666666666666666E-2"/>
                  <c:y val="2.7777777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1296,3</a:t>
                    </a:r>
                    <a:r>
                      <a:rPr lang="pl-PL"/>
                      <a:t>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217,05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Arkusz1!$E$30:$G$30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I H 2012</c:v>
                </c:pt>
              </c:strCache>
            </c:strRef>
          </c:cat>
          <c:val>
            <c:numRef>
              <c:f>Arkusz1!$E$32:$G$32</c:f>
              <c:numCache>
                <c:formatCode>General</c:formatCode>
                <c:ptCount val="3"/>
                <c:pt idx="0" formatCode="#,##0.00">
                  <c:v>-200647</c:v>
                </c:pt>
                <c:pt idx="1">
                  <c:v>1296358.7</c:v>
                </c:pt>
                <c:pt idx="2" formatCode="_(&quot;zł&quot;* #,##0.00_);_(&quot;zł&quot;* \(#,##0.00\);_(&quot;zł&quot;* &quot;-&quot;??_);_(@_)">
                  <c:v>217045.7</c:v>
                </c:pt>
              </c:numCache>
            </c:numRef>
          </c:val>
        </c:ser>
        <c:ser>
          <c:idx val="1"/>
          <c:order val="1"/>
          <c:tx>
            <c:strRef>
              <c:f>Arkusz1!$B$33</c:f>
              <c:strCache>
                <c:ptCount val="1"/>
                <c:pt idx="0">
                  <c:v>Zysk netto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4444444444444446E-2"/>
                  <c:y val="1.0936132984225834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222222222222223E-2"/>
                  <c:y val="2.31481481481481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1077,49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370135052831988E-16"/>
                  <c:y val="1.38888888888890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-257,43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Arkusz1!$E$30:$G$30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I H 2012</c:v>
                </c:pt>
              </c:strCache>
            </c:strRef>
          </c:cat>
          <c:val>
            <c:numRef>
              <c:f>Arkusz1!$E$33:$G$33</c:f>
              <c:numCache>
                <c:formatCode>_("zł"* #,##0.00_);_("zł"* \(#,##0.00\);_("zł"* "-"??_);_(@_)</c:formatCode>
                <c:ptCount val="3"/>
                <c:pt idx="0" formatCode="#,##0.00">
                  <c:v>-42133</c:v>
                </c:pt>
                <c:pt idx="1">
                  <c:v>1077491.69</c:v>
                </c:pt>
                <c:pt idx="2">
                  <c:v>-257434.21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4640"/>
        <c:axId val="235159552"/>
      </c:barChart>
      <c:catAx>
        <c:axId val="43824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235159552"/>
        <c:crosses val="autoZero"/>
        <c:auto val="1"/>
        <c:lblAlgn val="ctr"/>
        <c:lblOffset val="100"/>
        <c:noMultiLvlLbl val="0"/>
      </c:catAx>
      <c:valAx>
        <c:axId val="23515955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3824640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pl-PL"/>
                    <a:t>Tysiące zł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5.1055774278215282E-2"/>
          <c:y val="0.91628280839895015"/>
          <c:w val="0.91005533683289574"/>
          <c:h val="7.947142023913678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16</xdr:row>
      <xdr:rowOff>109537</xdr:rowOff>
    </xdr:from>
    <xdr:to>
      <xdr:col>12</xdr:col>
      <xdr:colOff>342900</xdr:colOff>
      <xdr:row>30</xdr:row>
      <xdr:rowOff>185737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790575</xdr:colOff>
      <xdr:row>32</xdr:row>
      <xdr:rowOff>166687</xdr:rowOff>
    </xdr:from>
    <xdr:to>
      <xdr:col>11</xdr:col>
      <xdr:colOff>647700</xdr:colOff>
      <xdr:row>47</xdr:row>
      <xdr:rowOff>52387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6"/>
  <sheetViews>
    <sheetView tabSelected="1" topLeftCell="B1" workbookViewId="0">
      <selection activeCell="G29" sqref="G29"/>
    </sheetView>
  </sheetViews>
  <sheetFormatPr defaultRowHeight="15" x14ac:dyDescent="0.25"/>
  <cols>
    <col min="1" max="1" width="10.42578125" bestFit="1" customWidth="1"/>
    <col min="2" max="2" width="12.28515625" bestFit="1" customWidth="1"/>
    <col min="3" max="3" width="27.5703125" bestFit="1" customWidth="1"/>
    <col min="4" max="4" width="22.85546875" bestFit="1" customWidth="1"/>
    <col min="5" max="5" width="35.7109375" bestFit="1" customWidth="1"/>
    <col min="6" max="6" width="16.85546875" bestFit="1" customWidth="1"/>
    <col min="7" max="7" width="16.140625" bestFit="1" customWidth="1"/>
    <col min="8" max="8" width="13.5703125" bestFit="1" customWidth="1"/>
    <col min="9" max="9" width="14.85546875" bestFit="1" customWidth="1"/>
    <col min="10" max="10" width="16" bestFit="1" customWidth="1"/>
    <col min="11" max="11" width="26.28515625" bestFit="1" customWidth="1"/>
    <col min="12" max="12" width="27" bestFit="1" customWidth="1"/>
    <col min="13" max="13" width="38.28515625" bestFit="1" customWidth="1"/>
    <col min="14" max="14" width="29.140625" bestFit="1" customWidth="1"/>
    <col min="15" max="15" width="29.85546875" bestFit="1" customWidth="1"/>
  </cols>
  <sheetData>
    <row r="1" spans="1:22" ht="29.25" customHeight="1" x14ac:dyDescent="0.25">
      <c r="A1" s="4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Q1" t="s">
        <v>4</v>
      </c>
      <c r="R1" t="s">
        <v>5</v>
      </c>
      <c r="S1" t="s">
        <v>6</v>
      </c>
      <c r="T1" t="s">
        <v>7</v>
      </c>
      <c r="U1" t="s">
        <v>8</v>
      </c>
      <c r="V1" t="s">
        <v>9</v>
      </c>
    </row>
    <row r="2" spans="1:22" x14ac:dyDescent="0.25">
      <c r="A2" s="6">
        <v>41090</v>
      </c>
      <c r="B2" t="s">
        <v>0</v>
      </c>
      <c r="C2" s="7">
        <v>7015060.9800000004</v>
      </c>
      <c r="D2" s="7">
        <v>-9235.7099999999991</v>
      </c>
      <c r="E2" s="7">
        <v>487982.3</v>
      </c>
      <c r="F2" s="7">
        <v>-18982.02</v>
      </c>
      <c r="G2" s="7">
        <v>37870.720000000001</v>
      </c>
      <c r="H2" s="7">
        <f>1179785.43-H3</f>
        <v>803517.3899999999</v>
      </c>
      <c r="I2" s="7">
        <f>H2+E2</f>
        <v>1291499.69</v>
      </c>
      <c r="J2" s="7">
        <v>12541573.24</v>
      </c>
      <c r="K2" s="7">
        <v>0</v>
      </c>
      <c r="L2" s="7">
        <v>2679996.36</v>
      </c>
      <c r="M2" s="7">
        <v>61481.71</v>
      </c>
      <c r="N2" s="7">
        <v>11941130.66</v>
      </c>
      <c r="O2" s="7">
        <v>10363327.01</v>
      </c>
    </row>
    <row r="3" spans="1:22" x14ac:dyDescent="0.25">
      <c r="A3" s="6">
        <v>40999</v>
      </c>
      <c r="B3" t="s">
        <v>0</v>
      </c>
      <c r="C3" s="7">
        <v>4654996.41</v>
      </c>
      <c r="D3" s="7">
        <v>-604592.54</v>
      </c>
      <c r="E3" s="7">
        <v>-270936.59999999998</v>
      </c>
      <c r="F3" s="7">
        <v>-376322.93</v>
      </c>
      <c r="G3" s="7">
        <v>-295304.93</v>
      </c>
      <c r="H3" s="7">
        <v>376268.04</v>
      </c>
      <c r="I3" s="7">
        <f>H3+E3</f>
        <v>105331.44</v>
      </c>
      <c r="J3" s="7">
        <v>11537971.029999999</v>
      </c>
      <c r="K3" s="7">
        <v>0</v>
      </c>
      <c r="L3" s="7">
        <v>3107976.34</v>
      </c>
      <c r="M3" s="7">
        <v>492469.78</v>
      </c>
      <c r="N3" s="7">
        <v>10962775.58</v>
      </c>
      <c r="O3" s="7">
        <v>14255197.59</v>
      </c>
    </row>
    <row r="4" spans="1:22" x14ac:dyDescent="0.25">
      <c r="A4" s="6">
        <v>40908</v>
      </c>
      <c r="B4" t="s">
        <v>0</v>
      </c>
      <c r="C4" s="7">
        <v>16840224.539999999</v>
      </c>
      <c r="D4" s="7">
        <v>2197985.1800000002</v>
      </c>
      <c r="E4" s="7">
        <v>1165422.77</v>
      </c>
      <c r="F4" s="7">
        <v>80795.850000000006</v>
      </c>
      <c r="G4" s="7">
        <v>-43399.15</v>
      </c>
      <c r="H4" s="7">
        <v>180658.11</v>
      </c>
      <c r="I4" s="7">
        <f>H4+E4</f>
        <v>1346080.88</v>
      </c>
      <c r="J4" s="7">
        <v>12588273.93</v>
      </c>
      <c r="K4" s="7">
        <v>0</v>
      </c>
      <c r="L4" s="7">
        <v>3010755.58</v>
      </c>
      <c r="M4" s="7">
        <v>646783.32999999996</v>
      </c>
      <c r="N4" s="7">
        <v>10979790.08</v>
      </c>
      <c r="O4" s="7">
        <v>7799999.0300000003</v>
      </c>
    </row>
    <row r="5" spans="1:22" x14ac:dyDescent="0.25">
      <c r="A5" s="1">
        <v>40816</v>
      </c>
      <c r="B5" t="s">
        <v>0</v>
      </c>
      <c r="C5" s="2">
        <v>4999850.0599999996</v>
      </c>
      <c r="D5" s="2">
        <v>-505688.89</v>
      </c>
      <c r="E5" s="2">
        <v>-349334.8</v>
      </c>
      <c r="F5" s="2">
        <v>-366816.13</v>
      </c>
      <c r="G5" s="2">
        <v>-242405.13</v>
      </c>
      <c r="H5" s="2">
        <v>136910.99</v>
      </c>
      <c r="I5" s="2">
        <f t="shared" ref="I5:I16" si="0">E5+H5</f>
        <v>-212423.81</v>
      </c>
      <c r="J5" s="2">
        <v>12636450.189999999</v>
      </c>
      <c r="K5" s="2">
        <v>0</v>
      </c>
      <c r="L5" s="2">
        <v>3999864.3</v>
      </c>
      <c r="M5" s="2">
        <v>711796.9</v>
      </c>
      <c r="N5" s="2">
        <v>10915208.17</v>
      </c>
      <c r="O5" s="2">
        <v>12509993.65</v>
      </c>
    </row>
    <row r="6" spans="1:22" x14ac:dyDescent="0.25">
      <c r="A6" s="1">
        <v>40724</v>
      </c>
      <c r="B6" t="s">
        <v>0</v>
      </c>
      <c r="C6" s="2">
        <v>6001157.5899999999</v>
      </c>
      <c r="D6" s="2">
        <v>-17115.919999999998</v>
      </c>
      <c r="E6" s="2">
        <v>22978.95</v>
      </c>
      <c r="F6" s="2">
        <v>3328.45</v>
      </c>
      <c r="G6" s="2">
        <v>53079.93</v>
      </c>
      <c r="H6" s="2">
        <v>138039.06</v>
      </c>
      <c r="I6" s="2">
        <f t="shared" si="0"/>
        <v>161018.01</v>
      </c>
      <c r="J6" s="2">
        <v>10793721.550000001</v>
      </c>
      <c r="K6" s="2">
        <v>0</v>
      </c>
      <c r="L6" s="2">
        <v>2797534.21</v>
      </c>
      <c r="M6" s="2">
        <v>70713.33</v>
      </c>
      <c r="N6" s="2">
        <v>915208.17</v>
      </c>
      <c r="O6" s="2">
        <v>19583827.629999999</v>
      </c>
    </row>
    <row r="7" spans="1:22" x14ac:dyDescent="0.25">
      <c r="A7" s="1">
        <v>40633</v>
      </c>
      <c r="B7" t="s">
        <v>0</v>
      </c>
      <c r="C7" s="2">
        <v>5028009.54</v>
      </c>
      <c r="D7" s="2">
        <v>-398684.47</v>
      </c>
      <c r="E7" s="2">
        <v>-25405.74</v>
      </c>
      <c r="F7" s="2">
        <v>38070.400000000001</v>
      </c>
      <c r="G7" s="2">
        <v>-25674.6</v>
      </c>
      <c r="H7" s="2">
        <v>137816</v>
      </c>
      <c r="I7" s="2">
        <f t="shared" si="0"/>
        <v>112410.26</v>
      </c>
      <c r="J7" s="2">
        <v>10759004</v>
      </c>
      <c r="K7" s="2">
        <v>0</v>
      </c>
      <c r="L7" s="2">
        <v>4027649.39</v>
      </c>
      <c r="M7" s="2">
        <v>250967.62</v>
      </c>
      <c r="N7" s="2">
        <v>8175000</v>
      </c>
      <c r="O7" s="2">
        <v>9754823</v>
      </c>
    </row>
    <row r="8" spans="1:22" x14ac:dyDescent="0.25">
      <c r="A8" s="1">
        <v>40543</v>
      </c>
      <c r="B8" t="s">
        <v>0</v>
      </c>
      <c r="C8" s="2">
        <v>10786788.83</v>
      </c>
      <c r="D8" s="2">
        <v>165013.74</v>
      </c>
      <c r="E8" s="2">
        <v>101309.21</v>
      </c>
      <c r="F8" s="2">
        <v>206538</v>
      </c>
      <c r="G8" s="2">
        <v>326006</v>
      </c>
      <c r="H8" s="2">
        <v>138520.48000000001</v>
      </c>
      <c r="I8" s="2">
        <f t="shared" si="0"/>
        <v>239829.69</v>
      </c>
      <c r="J8" s="2">
        <v>10766315.619999999</v>
      </c>
      <c r="K8" s="2"/>
      <c r="L8" s="2">
        <v>1175348.19</v>
      </c>
      <c r="M8" s="2">
        <v>1223747.8700000001</v>
      </c>
      <c r="N8" s="2">
        <v>8542162.4800000004</v>
      </c>
      <c r="O8" s="2">
        <v>9427580.5500000007</v>
      </c>
    </row>
    <row r="9" spans="1:22" x14ac:dyDescent="0.25">
      <c r="A9" s="1">
        <v>40451</v>
      </c>
      <c r="B9" t="s">
        <v>0</v>
      </c>
      <c r="C9" s="2">
        <v>3708071.86</v>
      </c>
      <c r="D9" s="2">
        <v>-432448.31</v>
      </c>
      <c r="E9" s="2">
        <v>-319187.75</v>
      </c>
      <c r="F9" s="2">
        <v>-334483.32</v>
      </c>
      <c r="G9" s="2">
        <v>-334483.32</v>
      </c>
      <c r="H9" s="2">
        <v>138414.16</v>
      </c>
      <c r="I9" s="2">
        <f t="shared" si="0"/>
        <v>-180773.59</v>
      </c>
      <c r="J9" s="2">
        <v>8055439.29</v>
      </c>
      <c r="K9" s="2">
        <v>0</v>
      </c>
      <c r="L9" s="2">
        <v>1667809.73</v>
      </c>
      <c r="M9" s="2">
        <v>221968.54</v>
      </c>
      <c r="N9" s="2">
        <v>8232708.21</v>
      </c>
      <c r="O9" s="2">
        <v>8042621.5700000003</v>
      </c>
    </row>
    <row r="10" spans="1:22" x14ac:dyDescent="0.25">
      <c r="A10" s="1">
        <v>40359</v>
      </c>
      <c r="B10" t="s">
        <v>0</v>
      </c>
      <c r="C10" s="2">
        <v>6198732.4500000002</v>
      </c>
      <c r="D10" s="2">
        <v>471850.69</v>
      </c>
      <c r="E10" s="2">
        <v>-87916.49</v>
      </c>
      <c r="F10" s="2">
        <v>-69417.27</v>
      </c>
      <c r="G10" s="2">
        <v>-69417.27</v>
      </c>
      <c r="H10" s="2">
        <v>136390.09</v>
      </c>
      <c r="I10" s="2">
        <f t="shared" si="0"/>
        <v>48473.599999999991</v>
      </c>
      <c r="J10" s="2">
        <v>8389838.4100000001</v>
      </c>
      <c r="K10" s="2">
        <v>0</v>
      </c>
      <c r="L10" s="2">
        <v>2343467.7599999998</v>
      </c>
      <c r="M10" s="2">
        <v>4356430.8099999996</v>
      </c>
      <c r="N10" s="2">
        <v>8232708.21</v>
      </c>
      <c r="O10" s="2">
        <v>8018400.7300000004</v>
      </c>
    </row>
    <row r="11" spans="1:22" x14ac:dyDescent="0.25">
      <c r="A11" s="1">
        <v>40268</v>
      </c>
      <c r="B11" t="s">
        <v>0</v>
      </c>
      <c r="C11" s="2">
        <v>4789272.2300000004</v>
      </c>
      <c r="D11" s="2">
        <v>-417661.66</v>
      </c>
      <c r="E11" s="2">
        <v>127259.32</v>
      </c>
      <c r="F11" s="2">
        <v>82179.899999999994</v>
      </c>
      <c r="G11" s="2">
        <v>82179.899999999994</v>
      </c>
      <c r="H11" s="2">
        <v>132061</v>
      </c>
      <c r="I11" s="2">
        <f t="shared" si="0"/>
        <v>259320.32000000001</v>
      </c>
      <c r="J11" s="2">
        <v>5503073</v>
      </c>
      <c r="K11" s="2">
        <v>0</v>
      </c>
      <c r="L11" s="2">
        <v>3121166.69</v>
      </c>
      <c r="M11" s="2">
        <v>1761955.26</v>
      </c>
      <c r="N11" s="2">
        <v>972708</v>
      </c>
      <c r="O11" s="2">
        <v>13017462</v>
      </c>
    </row>
    <row r="12" spans="1:22" x14ac:dyDescent="0.25">
      <c r="A12" s="1">
        <v>40178</v>
      </c>
      <c r="B12" t="s">
        <v>0</v>
      </c>
      <c r="C12" s="2">
        <v>6844347.4400000004</v>
      </c>
      <c r="D12" s="2">
        <v>168553.02</v>
      </c>
      <c r="E12" s="2">
        <v>-111875.55</v>
      </c>
      <c r="F12" s="2">
        <v>-126032</v>
      </c>
      <c r="G12" s="2">
        <v>-963.78</v>
      </c>
      <c r="H12" s="2">
        <v>130683.58</v>
      </c>
      <c r="I12" s="2">
        <f t="shared" si="0"/>
        <v>18808.03</v>
      </c>
      <c r="J12" s="2">
        <v>5313340</v>
      </c>
      <c r="K12" s="2">
        <v>0</v>
      </c>
      <c r="L12" s="2">
        <v>1010369</v>
      </c>
      <c r="M12" s="2">
        <v>476458</v>
      </c>
      <c r="N12" s="2">
        <v>1272708</v>
      </c>
      <c r="O12" s="2">
        <v>4333569.07</v>
      </c>
    </row>
    <row r="13" spans="1:22" x14ac:dyDescent="0.25">
      <c r="A13" s="1">
        <v>40086</v>
      </c>
      <c r="B13" t="s">
        <v>0</v>
      </c>
      <c r="C13" s="2">
        <v>2974286</v>
      </c>
      <c r="D13" s="2">
        <v>-411923.14</v>
      </c>
      <c r="E13" s="2">
        <v>-172956.79999999999</v>
      </c>
      <c r="F13" s="2">
        <v>-193791.73</v>
      </c>
      <c r="G13" s="2">
        <v>-193791.73</v>
      </c>
      <c r="H13" s="2">
        <v>54901.66</v>
      </c>
      <c r="I13" s="2">
        <f t="shared" si="0"/>
        <v>-118055.13999999998</v>
      </c>
      <c r="J13" s="2">
        <v>5784771.6900000004</v>
      </c>
      <c r="K13" s="2">
        <v>0</v>
      </c>
      <c r="L13" s="2">
        <v>2176790.66</v>
      </c>
      <c r="M13" s="2">
        <v>160621.04999999999</v>
      </c>
      <c r="N13" s="2">
        <v>1430208</v>
      </c>
      <c r="O13" s="2">
        <v>6163470</v>
      </c>
    </row>
    <row r="14" spans="1:22" x14ac:dyDescent="0.25">
      <c r="A14" s="1">
        <v>39994</v>
      </c>
      <c r="B14" t="s">
        <v>0</v>
      </c>
      <c r="C14" s="2">
        <v>4499768</v>
      </c>
      <c r="D14" s="2">
        <v>-121723</v>
      </c>
      <c r="E14" s="2">
        <v>-5738</v>
      </c>
      <c r="F14" s="2">
        <v>-13348.17</v>
      </c>
      <c r="G14" s="2">
        <v>-35942.07</v>
      </c>
      <c r="H14" s="2">
        <v>51832.83</v>
      </c>
      <c r="I14" s="2">
        <f t="shared" si="0"/>
        <v>46094.83</v>
      </c>
      <c r="J14" s="2">
        <v>5982792.5199999996</v>
      </c>
      <c r="K14" s="2">
        <v>0</v>
      </c>
      <c r="L14" s="2">
        <v>1764536.03</v>
      </c>
      <c r="M14" s="2">
        <v>1314791.19</v>
      </c>
      <c r="N14" s="2">
        <v>1530208</v>
      </c>
      <c r="O14" s="2">
        <v>7522697.0700000003</v>
      </c>
    </row>
    <row r="15" spans="1:22" x14ac:dyDescent="0.25">
      <c r="A15" s="1">
        <v>39903</v>
      </c>
      <c r="B15" t="s">
        <v>0</v>
      </c>
      <c r="C15" s="2">
        <v>3115313.43</v>
      </c>
      <c r="D15" s="2">
        <v>-156029.24</v>
      </c>
      <c r="E15" s="2">
        <v>-140833.24</v>
      </c>
      <c r="F15" s="2">
        <v>-156945.22</v>
      </c>
      <c r="G15" s="2">
        <v>-156945.22</v>
      </c>
      <c r="H15" s="2">
        <v>51808</v>
      </c>
      <c r="I15" s="2">
        <f t="shared" si="0"/>
        <v>-89025.239999999991</v>
      </c>
      <c r="J15" s="2">
        <v>6018734</v>
      </c>
      <c r="K15" s="2">
        <v>0</v>
      </c>
      <c r="L15" s="2">
        <v>2296026.85</v>
      </c>
      <c r="M15" s="2">
        <v>372017.45</v>
      </c>
      <c r="N15" s="2">
        <v>1030208</v>
      </c>
      <c r="O15" s="2">
        <v>7141515.2300000004</v>
      </c>
    </row>
    <row r="16" spans="1:22" x14ac:dyDescent="0.25">
      <c r="A16" s="1">
        <v>39813</v>
      </c>
      <c r="B16" t="s">
        <v>0</v>
      </c>
      <c r="C16" s="3" t="s">
        <v>1</v>
      </c>
      <c r="D16" s="3" t="s">
        <v>1</v>
      </c>
      <c r="E16" s="3" t="s">
        <v>1</v>
      </c>
      <c r="F16" s="3" t="s">
        <v>1</v>
      </c>
      <c r="G16" s="3" t="s">
        <v>1</v>
      </c>
      <c r="H16" s="3" t="s">
        <v>1</v>
      </c>
      <c r="I16" s="2" t="e">
        <f t="shared" si="0"/>
        <v>#VALUE!</v>
      </c>
      <c r="J16" s="2">
        <v>6175000</v>
      </c>
      <c r="K16" s="2">
        <v>0</v>
      </c>
      <c r="L16" s="2">
        <v>790000</v>
      </c>
      <c r="M16" s="2">
        <v>454000</v>
      </c>
      <c r="N16" s="2">
        <v>1030000</v>
      </c>
      <c r="O16" s="2">
        <v>2365000</v>
      </c>
    </row>
    <row r="19" spans="2:10" x14ac:dyDescent="0.25">
      <c r="C19" t="s">
        <v>20</v>
      </c>
      <c r="D19" t="s">
        <v>21</v>
      </c>
      <c r="E19">
        <v>2011</v>
      </c>
      <c r="F19">
        <v>2010</v>
      </c>
    </row>
    <row r="20" spans="2:10" x14ac:dyDescent="0.25">
      <c r="B20" t="s">
        <v>17</v>
      </c>
      <c r="C20" s="8">
        <f>SUM(C2:C5)</f>
        <v>33510131.989999998</v>
      </c>
      <c r="D20" s="8">
        <f>SUM(C6:C9)</f>
        <v>25524027.82</v>
      </c>
      <c r="E20">
        <v>33207058.23</v>
      </c>
      <c r="F20">
        <v>25615967.5</v>
      </c>
    </row>
    <row r="21" spans="2:10" x14ac:dyDescent="0.25">
      <c r="B21" t="s">
        <v>18</v>
      </c>
      <c r="C21" s="8">
        <f>SUM(E2:E5)</f>
        <v>1033133.6699999999</v>
      </c>
      <c r="D21" s="8">
        <f>SUM(E6:E9)</f>
        <v>-220305.33</v>
      </c>
      <c r="E21">
        <v>1296358.7</v>
      </c>
      <c r="F21">
        <v>-104096.94</v>
      </c>
    </row>
    <row r="22" spans="2:10" x14ac:dyDescent="0.25">
      <c r="B22" t="s">
        <v>19</v>
      </c>
      <c r="C22" s="8">
        <f>SUM(G2:G5)</f>
        <v>-543238.49</v>
      </c>
      <c r="D22" s="8">
        <f>SUM(G6:G9)</f>
        <v>18928.010000000009</v>
      </c>
      <c r="E22">
        <v>1077491.69</v>
      </c>
      <c r="F22">
        <v>19398.29</v>
      </c>
    </row>
    <row r="23" spans="2:10" x14ac:dyDescent="0.25">
      <c r="B23" t="s">
        <v>10</v>
      </c>
      <c r="C23" s="8">
        <f>SUM(I2:I5)</f>
        <v>2530488.1999999997</v>
      </c>
      <c r="D23" s="8">
        <f>SUM(I6:I9)</f>
        <v>332484.37</v>
      </c>
      <c r="E23">
        <f>E21+E29</f>
        <v>1904142.14</v>
      </c>
      <c r="F23">
        <f>F21+F29</f>
        <v>344738.84</v>
      </c>
    </row>
    <row r="25" spans="2:10" x14ac:dyDescent="0.25">
      <c r="B25" t="s">
        <v>22</v>
      </c>
      <c r="C25" s="9">
        <f>C21/C20</f>
        <v>3.0830486442378228E-2</v>
      </c>
      <c r="D25" s="9">
        <f>D21/D20</f>
        <v>-8.6312917206340829E-3</v>
      </c>
      <c r="E25" s="9">
        <f t="shared" ref="E25:F25" si="1">E21/E20</f>
        <v>3.9038649284170571E-2</v>
      </c>
      <c r="F25" s="9">
        <f t="shared" si="1"/>
        <v>-4.0637520327897044E-3</v>
      </c>
    </row>
    <row r="26" spans="2:10" x14ac:dyDescent="0.25">
      <c r="B26" t="s">
        <v>23</v>
      </c>
      <c r="C26" s="9">
        <f>C22/C20</f>
        <v>-1.6211171300731127E-2</v>
      </c>
      <c r="D26" s="9">
        <f>D22/D20</f>
        <v>7.4157613890267298E-4</v>
      </c>
      <c r="E26" s="9">
        <f t="shared" ref="E26:F26" si="2">E22/E20</f>
        <v>3.2447670689075669E-2</v>
      </c>
      <c r="F26" s="9">
        <f t="shared" si="2"/>
        <v>7.5727336865179891E-4</v>
      </c>
    </row>
    <row r="27" spans="2:10" x14ac:dyDescent="0.25">
      <c r="B27" t="s">
        <v>24</v>
      </c>
      <c r="C27" s="9">
        <f>C23/C20</f>
        <v>7.5514122139391779E-2</v>
      </c>
      <c r="D27" s="9">
        <f>D23/D20</f>
        <v>1.3026328459784605E-2</v>
      </c>
      <c r="E27" s="9">
        <f t="shared" ref="E27:F27" si="3">E23/E20</f>
        <v>5.734148827070009E-2</v>
      </c>
      <c r="F27" s="9">
        <f t="shared" si="3"/>
        <v>1.345796679356343E-2</v>
      </c>
    </row>
    <row r="29" spans="2:10" x14ac:dyDescent="0.25">
      <c r="E29">
        <v>607783.43999999994</v>
      </c>
      <c r="F29">
        <v>448835.78</v>
      </c>
    </row>
    <row r="30" spans="2:10" x14ac:dyDescent="0.25">
      <c r="C30" s="11">
        <v>2008</v>
      </c>
      <c r="D30" s="11">
        <v>2009</v>
      </c>
      <c r="E30" s="11">
        <v>2010</v>
      </c>
      <c r="F30" s="11">
        <v>2011</v>
      </c>
      <c r="G30" s="12" t="s">
        <v>26</v>
      </c>
    </row>
    <row r="31" spans="2:10" x14ac:dyDescent="0.25">
      <c r="B31" t="s">
        <v>25</v>
      </c>
      <c r="C31" s="10">
        <v>12075400</v>
      </c>
      <c r="D31" s="10">
        <v>17433700</v>
      </c>
      <c r="E31" s="10">
        <v>25855700</v>
      </c>
      <c r="F31">
        <v>33207058.23</v>
      </c>
      <c r="G31" s="8">
        <f>SUM(C2:C3)</f>
        <v>11670057.390000001</v>
      </c>
      <c r="H31" s="8"/>
      <c r="J31" s="8"/>
    </row>
    <row r="32" spans="2:10" x14ac:dyDescent="0.25">
      <c r="B32" t="s">
        <v>18</v>
      </c>
      <c r="C32" s="10">
        <v>-436284</v>
      </c>
      <c r="D32" s="10">
        <v>-436139</v>
      </c>
      <c r="E32" s="10">
        <v>-200647</v>
      </c>
      <c r="F32">
        <v>1296358.7</v>
      </c>
      <c r="G32" s="8">
        <f>SUM(E2:E3)</f>
        <v>217045.7</v>
      </c>
    </row>
    <row r="33" spans="2:7" x14ac:dyDescent="0.25">
      <c r="B33" t="s">
        <v>19</v>
      </c>
      <c r="C33" s="10">
        <v>-358299</v>
      </c>
      <c r="D33" s="10">
        <v>-391872</v>
      </c>
      <c r="E33" s="10">
        <v>-42133</v>
      </c>
      <c r="F33" s="7">
        <v>1077491.69</v>
      </c>
      <c r="G33" s="8">
        <f>SUM(G2:G3)</f>
        <v>-257434.21</v>
      </c>
    </row>
    <row r="36" spans="2:7" x14ac:dyDescent="0.25">
      <c r="B36" t="s">
        <v>27</v>
      </c>
      <c r="C36" s="9">
        <f>(O2+N2)/(O2+N2+J2)</f>
        <v>0.64008603239800088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Analiz 2</dc:creator>
  <cp:lastModifiedBy>Dział Analiz 2</cp:lastModifiedBy>
  <dcterms:created xsi:type="dcterms:W3CDTF">2012-10-19T07:45:59Z</dcterms:created>
  <dcterms:modified xsi:type="dcterms:W3CDTF">2012-10-29T12:07:17Z</dcterms:modified>
</cp:coreProperties>
</file>